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tabRatio="830" activeTab="0"/>
  </bookViews>
  <sheets>
    <sheet name="Total Pounds" sheetId="1" r:id="rId1"/>
    <sheet name="Mr. Bass Points" sheetId="2" r:id="rId2"/>
    <sheet name="Individual Tourney Results" sheetId="3" r:id="rId3"/>
    <sheet name="Creel Surveys" sheetId="4" r:id="rId4"/>
    <sheet name="Individual Points" sheetId="5" r:id="rId5"/>
    <sheet name="Special Events" sheetId="6" r:id="rId6"/>
  </sheets>
  <definedNames>
    <definedName name="_xlnm.Print_Area" localSheetId="3">'Creel Surveys'!$A$1:$J$35</definedName>
    <definedName name="_xlnm.Print_Area" localSheetId="4">'Individual Points'!$A$1:$S$63</definedName>
    <definedName name="_xlnm.Print_Area" localSheetId="5">'Special Events'!$A$1:$I$31</definedName>
    <definedName name="_xlnm.Print_Area" localSheetId="0">'Total Pounds'!$A$1:$M$66</definedName>
  </definedNames>
  <calcPr fullCalcOnLoad="1"/>
</workbook>
</file>

<file path=xl/sharedStrings.xml><?xml version="1.0" encoding="utf-8"?>
<sst xmlns="http://schemas.openxmlformats.org/spreadsheetml/2006/main" count="1007" uniqueCount="120">
  <si>
    <t>Becka, Paul</t>
  </si>
  <si>
    <t>Nordling, Carey</t>
  </si>
  <si>
    <t>Richardson, Dale</t>
  </si>
  <si>
    <t>Young, Bill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</si>
  <si>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</si>
  <si>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</si>
  <si>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</si>
  <si>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</si>
  <si>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</si>
  <si>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</si>
  <si>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</si>
  <si>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</si>
  <si>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</si>
  <si>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</si>
  <si>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</si>
  <si>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</si>
  <si>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Officer</t>
  </si>
  <si>
    <t>M</t>
  </si>
  <si>
    <t>T</t>
  </si>
  <si>
    <t>Postition</t>
  </si>
  <si>
    <t>Tournament Participation = 5</t>
  </si>
  <si>
    <t>Meeting Attendance = 5</t>
  </si>
  <si>
    <t>MEMBER</t>
  </si>
  <si>
    <t>POINTS</t>
  </si>
  <si>
    <t>Grav, Ron</t>
  </si>
  <si>
    <t>Special</t>
  </si>
  <si>
    <t>Events</t>
  </si>
  <si>
    <t>MR. BASS POINTS AWARDED ON THE FOLLOWING BASIS</t>
  </si>
  <si>
    <t>Special Events Points = 2 Pts Each Event Attended</t>
  </si>
  <si>
    <t>First Place = 10</t>
  </si>
  <si>
    <t>Second Place = 8</t>
  </si>
  <si>
    <t>Third Place = 6</t>
  </si>
  <si>
    <t>Fourth Place = 4</t>
  </si>
  <si>
    <t>Fifth Place = 2</t>
  </si>
  <si>
    <t>Big Bass for each tournament = 2</t>
  </si>
  <si>
    <t>Schwab, Brent</t>
  </si>
  <si>
    <t>For Each Competitor You Outfish = 1 Point</t>
  </si>
  <si>
    <t>Big Bass For Each Tournament = 2 Points</t>
  </si>
  <si>
    <t>Second Big Bass For Each Tournament = 1 Point</t>
  </si>
  <si>
    <t>Goetting, Mickey</t>
  </si>
  <si>
    <t>Total Bass Weighed</t>
  </si>
  <si>
    <t>Big Bass</t>
  </si>
  <si>
    <t>Federation Officer Position = 10</t>
  </si>
  <si>
    <t>Sportsmen Officer Position = 10</t>
  </si>
  <si>
    <t>Boettcher, Jim</t>
  </si>
  <si>
    <t>Denotes Tournament Winner</t>
  </si>
  <si>
    <t>Throwaway</t>
  </si>
  <si>
    <t>TOTAL</t>
  </si>
  <si>
    <t>Breuer, Mike</t>
  </si>
  <si>
    <t>Totals</t>
  </si>
  <si>
    <t>Legend:</t>
  </si>
  <si>
    <t>Tournament Points Awarded on the Following Basis</t>
  </si>
  <si>
    <t>Total Pounds</t>
  </si>
  <si>
    <t>Tournament Average</t>
  </si>
  <si>
    <t>STANDINGS W/OUT THROWAWAY</t>
  </si>
  <si>
    <t>STANDINGS WITH THROWAWAY</t>
  </si>
  <si>
    <t>Battin, Jim</t>
  </si>
  <si>
    <t>Hitzeman, Matt</t>
  </si>
  <si>
    <t>* Asterisk denotes tie broken by Cumulative Total Weight for the Year</t>
  </si>
  <si>
    <t>Glaze, Chris</t>
  </si>
  <si>
    <t>Belbeck, Craig</t>
  </si>
  <si>
    <t>Bonneson, Dan</t>
  </si>
  <si>
    <t>Hauge, Eric</t>
  </si>
  <si>
    <t>Gunderson, Rory</t>
  </si>
  <si>
    <t>Thies, Doug</t>
  </si>
  <si>
    <t>Hill, Rick</t>
  </si>
  <si>
    <t>Rinevald, Bill</t>
  </si>
  <si>
    <t>TOTAL 
WEIGHT</t>
  </si>
  <si>
    <t>BIG 
BASS</t>
  </si>
  <si>
    <t>WEIGHT 
AVERAGE</t>
  </si>
  <si>
    <t>TOTAL 
POINTS</t>
  </si>
  <si>
    <t>Total WITH
Throwaway</t>
  </si>
  <si>
    <t>Total Bass Dead</t>
  </si>
  <si>
    <t>Total Lbs Dead</t>
  </si>
  <si>
    <t>ROOKIE OF THE YEAR STANDINGS</t>
  </si>
  <si>
    <t>Rookies</t>
  </si>
  <si>
    <t xml:space="preserve">MR. BASS STANDINGS </t>
  </si>
  <si>
    <t>JR STATE
CHAMP.</t>
  </si>
  <si>
    <t>For a Limit = 1 Point</t>
  </si>
  <si>
    <t>Tourney Winner</t>
  </si>
  <si>
    <t>LAKE
CLEANUP</t>
  </si>
  <si>
    <t>CASTING
KIDS
(Gander)</t>
  </si>
  <si>
    <t>CASTING
KIDS
(Cub Scouts)</t>
  </si>
  <si>
    <t>SCHARA
WAL-MART
TAKE A KID 
FISHING DAY</t>
  </si>
  <si>
    <t xml:space="preserve">SPORTSMEN
SHOW </t>
  </si>
  <si>
    <t>TOTAL
POINTS</t>
  </si>
  <si>
    <t>Saterbak, Dave</t>
  </si>
  <si>
    <t>Saterbak, Todd</t>
  </si>
  <si>
    <t>Owens, Mike</t>
  </si>
  <si>
    <t>Huttner, Dave</t>
  </si>
  <si>
    <t>Martin, Todd</t>
  </si>
  <si>
    <t>Strom, Craig</t>
  </si>
  <si>
    <t>COMPLETED</t>
  </si>
  <si>
    <t>Percent Completed</t>
  </si>
  <si>
    <t>Total Expected</t>
  </si>
  <si>
    <t>Total Completed</t>
  </si>
  <si>
    <t>If creel survey entered, then .1 for every 0.10 pound weighed in</t>
  </si>
  <si>
    <t>Plaque</t>
  </si>
  <si>
    <t>Pick, Nick</t>
  </si>
  <si>
    <t>POINT SYSTEM STANDINGS</t>
  </si>
  <si>
    <t>Burcusa, Mike</t>
  </si>
  <si>
    <t>ISLAND</t>
  </si>
  <si>
    <t>PELICAN</t>
  </si>
  <si>
    <t>CLEARWATER</t>
  </si>
  <si>
    <t>GREEN</t>
  </si>
  <si>
    <t>Nugent, John</t>
  </si>
  <si>
    <t>DNF</t>
  </si>
  <si>
    <t>No</t>
  </si>
  <si>
    <t>Yes</t>
  </si>
  <si>
    <t>POKEGAMA</t>
  </si>
  <si>
    <t>CASTING
KIDS
(Cabelas)</t>
  </si>
  <si>
    <t>Ramlow, Zach</t>
  </si>
  <si>
    <t>WHITE BEAR</t>
  </si>
  <si>
    <t>Penalty</t>
  </si>
  <si>
    <t>x - Missed tournament penalty</t>
  </si>
  <si>
    <t>24x</t>
  </si>
  <si>
    <t>DaLoia, Mike</t>
  </si>
  <si>
    <t>59*</t>
  </si>
  <si>
    <t>40.5*</t>
  </si>
  <si>
    <t>`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</si>
</sst>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.##"/>
    <numFmt numFmtId="165" formatCode="##.##"/>
    <numFmt numFmtId="166" formatCode="0.000"/>
    <numFmt numFmtId="167" formatCode="0.0"/>
    <numFmt numFmtId="168" formatCode="0.0000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43"/>
      <name val="Arial"/>
      <family val="0"/>
    </font>
    <font>
      <i/>
      <sz val="12"/>
      <color indexed="58"/>
      <name val="Arial"/>
      <family val="2"/>
    </font>
    <font>
      <i/>
      <sz val="12"/>
      <name val="Arial"/>
      <family val="2"/>
    </font>
    <font>
      <b/>
      <i/>
      <sz val="12"/>
      <color indexed="8"/>
      <name val="Comic Sans MS"/>
      <family val="4"/>
    </font>
    <font>
      <b/>
      <sz val="11"/>
      <color indexed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i/>
      <sz val="12"/>
      <name val="Comic Sans MS"/>
      <family val="4"/>
    </font>
    <font>
      <b/>
      <sz val="12"/>
      <color indexed="16"/>
      <name val="Comic Sans MS"/>
      <family val="4"/>
    </font>
    <font>
      <b/>
      <sz val="12"/>
      <color indexed="8"/>
      <name val="Comic Sans MS"/>
      <family val="4"/>
    </font>
    <font>
      <b/>
      <i/>
      <u val="single"/>
      <sz val="12"/>
      <name val="Comic Sans MS"/>
      <family val="4"/>
    </font>
    <font>
      <i/>
      <u val="single"/>
      <sz val="12"/>
      <name val="Comic Sans MS"/>
      <family val="4"/>
    </font>
    <font>
      <b/>
      <sz val="11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1"/>
      <name val="Comic Sans MS"/>
      <family val="4"/>
    </font>
    <font>
      <sz val="12"/>
      <color indexed="8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sz val="8"/>
      <color indexed="8"/>
      <name val="Comic Sans MS"/>
      <family val="4"/>
    </font>
    <font>
      <sz val="8"/>
      <color indexed="43"/>
      <name val="Comic Sans MS"/>
      <family val="4"/>
    </font>
    <font>
      <i/>
      <sz val="8"/>
      <color indexed="58"/>
      <name val="Comic Sans MS"/>
      <family val="4"/>
    </font>
    <font>
      <sz val="8"/>
      <name val="Arial"/>
      <family val="0"/>
    </font>
    <font>
      <b/>
      <sz val="8"/>
      <color indexed="8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color indexed="10"/>
      <name val="Comic Sans MS"/>
      <family val="4"/>
    </font>
    <font>
      <b/>
      <i/>
      <sz val="12"/>
      <color indexed="10"/>
      <name val="Comic Sans MS"/>
      <family val="4"/>
    </font>
    <font>
      <b/>
      <sz val="12"/>
      <color indexed="10"/>
      <name val="Comic Sans MS"/>
      <family val="4"/>
    </font>
    <font>
      <b/>
      <sz val="12"/>
      <color indexed="58"/>
      <name val="Comic Sans MS"/>
      <family val="4"/>
    </font>
    <font>
      <sz val="14"/>
      <name val="Comic Sans MS"/>
      <family val="4"/>
    </font>
    <font>
      <b/>
      <i/>
      <sz val="16"/>
      <color indexed="43"/>
      <name val="Comic Sans MS"/>
      <family val="4"/>
    </font>
    <font>
      <b/>
      <sz val="12"/>
      <color indexed="14"/>
      <name val="Comic Sans MS"/>
      <family val="4"/>
    </font>
    <font>
      <b/>
      <i/>
      <sz val="12"/>
      <color indexed="9"/>
      <name val="Comic Sans MS"/>
      <family val="4"/>
    </font>
    <font>
      <b/>
      <sz val="8"/>
      <color indexed="10"/>
      <name val="Comic Sans MS"/>
      <family val="4"/>
    </font>
    <font>
      <sz val="8"/>
      <color indexed="10"/>
      <name val="Arial"/>
      <family val="0"/>
    </font>
    <font>
      <sz val="11"/>
      <color indexed="10"/>
      <name val="Arial"/>
      <family val="2"/>
    </font>
    <font>
      <b/>
      <sz val="14"/>
      <color indexed="9"/>
      <name val="Arial"/>
      <family val="0"/>
    </font>
    <font>
      <i/>
      <sz val="12"/>
      <color indexed="55"/>
      <name val="Arial"/>
      <family val="2"/>
    </font>
    <font>
      <b/>
      <sz val="12"/>
      <color indexed="10"/>
      <name val="Arial"/>
      <family val="2"/>
    </font>
    <font>
      <b/>
      <sz val="14"/>
      <name val="Comic Sans MS"/>
      <family val="4"/>
    </font>
    <font>
      <sz val="12"/>
      <color indexed="58"/>
      <name val="Arial"/>
      <family val="2"/>
    </font>
    <font>
      <b/>
      <sz val="10"/>
      <color indexed="8"/>
      <name val="Comic Sans MS"/>
      <family val="4"/>
    </font>
    <font>
      <sz val="10"/>
      <color indexed="58"/>
      <name val="Comic Sans MS"/>
      <family val="4"/>
    </font>
    <font>
      <sz val="10"/>
      <color indexed="43"/>
      <name val="Comic Sans MS"/>
      <family val="4"/>
    </font>
    <font>
      <sz val="10"/>
      <color indexed="8"/>
      <name val="Comic Sans MS"/>
      <family val="4"/>
    </font>
    <font>
      <b/>
      <sz val="12"/>
      <color indexed="14"/>
      <name val="Arial"/>
      <family val="2"/>
    </font>
    <font>
      <b/>
      <sz val="12"/>
      <color indexed="8"/>
      <name val="Arial"/>
      <family val="2"/>
    </font>
    <font>
      <sz val="9"/>
      <name val="Comic Sans MS"/>
      <family val="4"/>
    </font>
    <font>
      <i/>
      <sz val="12"/>
      <name val="Comic Sans MS"/>
      <family val="4"/>
    </font>
    <font>
      <b/>
      <sz val="12"/>
      <color indexed="9"/>
      <name val="Comic Sans MS"/>
      <family val="4"/>
    </font>
    <font>
      <sz val="10"/>
      <color indexed="9"/>
      <name val="Comic Sans MS"/>
      <family val="4"/>
    </font>
    <font>
      <i/>
      <sz val="12"/>
      <color indexed="9"/>
      <name val="Comic Sans MS"/>
      <family val="4"/>
    </font>
    <font>
      <b/>
      <sz val="8"/>
      <color indexed="10"/>
      <name val="Arial"/>
      <family val="0"/>
    </font>
    <font>
      <i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3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6" borderId="0" applyNumberFormat="0" applyBorder="0" applyAlignment="0" applyProtection="0"/>
    <xf numFmtId="0" fontId="63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8" borderId="0" applyNumberFormat="0" applyBorder="0" applyAlignment="0" applyProtection="0"/>
    <xf numFmtId="0" fontId="64" fillId="6" borderId="0" applyNumberFormat="0" applyBorder="0" applyAlignment="0" applyProtection="0"/>
    <xf numFmtId="0" fontId="64" fillId="3" borderId="0" applyNumberFormat="0" applyBorder="0" applyAlignment="0" applyProtection="0"/>
    <xf numFmtId="0" fontId="64" fillId="11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5" fillId="15" borderId="0" applyNumberFormat="0" applyBorder="0" applyAlignment="0" applyProtection="0"/>
    <xf numFmtId="0" fontId="66" fillId="16" borderId="1" applyNumberFormat="0" applyAlignment="0" applyProtection="0"/>
    <xf numFmtId="0" fontId="6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9" fillId="6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3" fillId="7" borderId="1" applyNumberFormat="0" applyAlignment="0" applyProtection="0"/>
    <xf numFmtId="0" fontId="74" fillId="0" borderId="6" applyNumberFormat="0" applyFill="0" applyAlignment="0" applyProtection="0"/>
    <xf numFmtId="0" fontId="75" fillId="7" borderId="0" applyNumberFormat="0" applyBorder="0" applyAlignment="0" applyProtection="0"/>
    <xf numFmtId="0" fontId="0" fillId="4" borderId="7" applyNumberFormat="0" applyFont="0" applyAlignment="0" applyProtection="0"/>
    <xf numFmtId="0" fontId="76" fillId="16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18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4" fillId="5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2" fontId="13" fillId="5" borderId="10" xfId="0" applyNumberFormat="1" applyFont="1" applyFill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8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13" fillId="5" borderId="0" xfId="0" applyFont="1" applyFill="1" applyBorder="1" applyAlignment="1">
      <alignment/>
    </xf>
    <xf numFmtId="0" fontId="0" fillId="0" borderId="0" xfId="0" applyFont="1" applyAlignment="1">
      <alignment/>
    </xf>
    <xf numFmtId="2" fontId="1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6" fillId="5" borderId="0" xfId="0" applyFont="1" applyFill="1" applyBorder="1" applyAlignment="1">
      <alignment/>
    </xf>
    <xf numFmtId="0" fontId="13" fillId="18" borderId="1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3" fillId="5" borderId="0" xfId="0" applyFont="1" applyFill="1" applyBorder="1" applyAlignment="1">
      <alignment horizontal="left"/>
    </xf>
    <xf numFmtId="0" fontId="40" fillId="5" borderId="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2" fontId="14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horizontal="left"/>
    </xf>
    <xf numFmtId="2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2" fontId="14" fillId="0" borderId="11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 horizontal="left"/>
    </xf>
    <xf numFmtId="2" fontId="14" fillId="0" borderId="12" xfId="0" applyNumberFormat="1" applyFont="1" applyBorder="1" applyAlignment="1">
      <alignment horizontal="right"/>
    </xf>
    <xf numFmtId="0" fontId="14" fillId="0" borderId="10" xfId="0" applyFont="1" applyBorder="1" applyAlignment="1">
      <alignment/>
    </xf>
    <xf numFmtId="0" fontId="25" fillId="0" borderId="10" xfId="0" applyFont="1" applyFill="1" applyBorder="1" applyAlignment="1">
      <alignment horizontal="left"/>
    </xf>
    <xf numFmtId="0" fontId="30" fillId="0" borderId="10" xfId="0" applyFont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19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1" fillId="18" borderId="10" xfId="0" applyFont="1" applyFill="1" applyBorder="1" applyAlignment="1">
      <alignment horizontal="left"/>
    </xf>
    <xf numFmtId="0" fontId="25" fillId="0" borderId="10" xfId="0" applyFont="1" applyBorder="1" applyAlignment="1">
      <alignment/>
    </xf>
    <xf numFmtId="0" fontId="29" fillId="18" borderId="10" xfId="0" applyFont="1" applyFill="1" applyBorder="1" applyAlignment="1">
      <alignment/>
    </xf>
    <xf numFmtId="0" fontId="26" fillId="0" borderId="13" xfId="0" applyFont="1" applyFill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0" fillId="5" borderId="0" xfId="0" applyFill="1" applyBorder="1" applyAlignment="1">
      <alignment/>
    </xf>
    <xf numFmtId="0" fontId="13" fillId="5" borderId="15" xfId="0" applyFont="1" applyFill="1" applyBorder="1" applyAlignment="1">
      <alignment horizontal="left"/>
    </xf>
    <xf numFmtId="2" fontId="14" fillId="0" borderId="12" xfId="0" applyNumberFormat="1" applyFont="1" applyBorder="1" applyAlignment="1">
      <alignment/>
    </xf>
    <xf numFmtId="2" fontId="14" fillId="0" borderId="13" xfId="0" applyNumberFormat="1" applyFont="1" applyFill="1" applyBorder="1" applyAlignment="1">
      <alignment horizontal="center"/>
    </xf>
    <xf numFmtId="2" fontId="13" fillId="5" borderId="13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/>
    </xf>
    <xf numFmtId="2" fontId="13" fillId="5" borderId="14" xfId="0" applyNumberFormat="1" applyFont="1" applyFill="1" applyBorder="1" applyAlignment="1">
      <alignment horizontal="center"/>
    </xf>
    <xf numFmtId="0" fontId="29" fillId="18" borderId="16" xfId="0" applyFont="1" applyFill="1" applyBorder="1" applyAlignment="1">
      <alignment/>
    </xf>
    <xf numFmtId="0" fontId="26" fillId="0" borderId="12" xfId="0" applyFont="1" applyBorder="1" applyAlignment="1">
      <alignment horizontal="center"/>
    </xf>
    <xf numFmtId="0" fontId="42" fillId="20" borderId="17" xfId="0" applyFont="1" applyFill="1" applyBorder="1" applyAlignment="1">
      <alignment horizontal="left"/>
    </xf>
    <xf numFmtId="0" fontId="42" fillId="20" borderId="18" xfId="0" applyFont="1" applyFill="1" applyBorder="1" applyAlignment="1">
      <alignment horizontal="center"/>
    </xf>
    <xf numFmtId="0" fontId="42" fillId="20" borderId="19" xfId="0" applyFont="1" applyFill="1" applyBorder="1" applyAlignment="1">
      <alignment horizontal="left"/>
    </xf>
    <xf numFmtId="0" fontId="36" fillId="20" borderId="19" xfId="0" applyFont="1" applyFill="1" applyBorder="1" applyAlignment="1">
      <alignment horizontal="left"/>
    </xf>
    <xf numFmtId="0" fontId="22" fillId="18" borderId="20" xfId="0" applyFont="1" applyFill="1" applyBorder="1" applyAlignment="1">
      <alignment horizontal="left"/>
    </xf>
    <xf numFmtId="0" fontId="0" fillId="18" borderId="21" xfId="0" applyFont="1" applyFill="1" applyBorder="1" applyAlignment="1">
      <alignment horizontal="center"/>
    </xf>
    <xf numFmtId="0" fontId="11" fillId="18" borderId="22" xfId="0" applyFont="1" applyFill="1" applyBorder="1" applyAlignment="1">
      <alignment horizontal="center"/>
    </xf>
    <xf numFmtId="0" fontId="15" fillId="18" borderId="23" xfId="0" applyFont="1" applyFill="1" applyBorder="1" applyAlignment="1">
      <alignment horizontal="center"/>
    </xf>
    <xf numFmtId="0" fontId="15" fillId="18" borderId="22" xfId="0" applyFont="1" applyFill="1" applyBorder="1" applyAlignment="1">
      <alignment horizontal="center"/>
    </xf>
    <xf numFmtId="0" fontId="15" fillId="18" borderId="22" xfId="0" applyFont="1" applyFill="1" applyBorder="1" applyAlignment="1">
      <alignment/>
    </xf>
    <xf numFmtId="2" fontId="24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2" xfId="0" applyFont="1" applyFill="1" applyBorder="1" applyAlignment="1">
      <alignment/>
    </xf>
    <xf numFmtId="0" fontId="30" fillId="0" borderId="12" xfId="0" applyFont="1" applyBorder="1" applyAlignment="1">
      <alignment horizontal="center"/>
    </xf>
    <xf numFmtId="2" fontId="14" fillId="0" borderId="24" xfId="0" applyNumberFormat="1" applyFont="1" applyFill="1" applyBorder="1" applyAlignment="1">
      <alignment horizontal="center"/>
    </xf>
    <xf numFmtId="2" fontId="14" fillId="16" borderId="10" xfId="0" applyNumberFormat="1" applyFont="1" applyFill="1" applyBorder="1" applyAlignment="1">
      <alignment horizontal="right"/>
    </xf>
    <xf numFmtId="0" fontId="14" fillId="16" borderId="10" xfId="0" applyFont="1" applyFill="1" applyBorder="1" applyAlignment="1">
      <alignment horizontal="left"/>
    </xf>
    <xf numFmtId="0" fontId="25" fillId="16" borderId="10" xfId="0" applyFont="1" applyFill="1" applyBorder="1" applyAlignment="1">
      <alignment horizontal="left"/>
    </xf>
    <xf numFmtId="0" fontId="26" fillId="16" borderId="10" xfId="0" applyFont="1" applyFill="1" applyBorder="1" applyAlignment="1">
      <alignment horizontal="center"/>
    </xf>
    <xf numFmtId="0" fontId="30" fillId="16" borderId="10" xfId="0" applyFont="1" applyFill="1" applyBorder="1" applyAlignment="1">
      <alignment/>
    </xf>
    <xf numFmtId="0" fontId="26" fillId="16" borderId="1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6" fillId="16" borderId="10" xfId="0" applyFont="1" applyFill="1" applyBorder="1" applyAlignment="1">
      <alignment/>
    </xf>
    <xf numFmtId="0" fontId="30" fillId="0" borderId="0" xfId="0" applyFont="1" applyAlignment="1">
      <alignment/>
    </xf>
    <xf numFmtId="0" fontId="46" fillId="18" borderId="25" xfId="0" applyFont="1" applyFill="1" applyBorder="1" applyAlignment="1">
      <alignment/>
    </xf>
    <xf numFmtId="2" fontId="36" fillId="20" borderId="26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2" fontId="14" fillId="0" borderId="0" xfId="0" applyNumberFormat="1" applyFont="1" applyBorder="1" applyAlignment="1">
      <alignment horizontal="right"/>
    </xf>
    <xf numFmtId="0" fontId="44" fillId="0" borderId="0" xfId="0" applyFont="1" applyFill="1" applyBorder="1" applyAlignment="1">
      <alignment/>
    </xf>
    <xf numFmtId="0" fontId="23" fillId="0" borderId="10" xfId="0" applyFont="1" applyBorder="1" applyAlignment="1">
      <alignment horizontal="left"/>
    </xf>
    <xf numFmtId="0" fontId="14" fillId="16" borderId="11" xfId="0" applyFont="1" applyFill="1" applyBorder="1" applyAlignment="1">
      <alignment horizontal="left"/>
    </xf>
    <xf numFmtId="2" fontId="14" fillId="16" borderId="27" xfId="0" applyNumberFormat="1" applyFont="1" applyFill="1" applyBorder="1" applyAlignment="1">
      <alignment horizontal="right"/>
    </xf>
    <xf numFmtId="2" fontId="14" fillId="16" borderId="14" xfId="0" applyNumberFormat="1" applyFont="1" applyFill="1" applyBorder="1" applyAlignment="1">
      <alignment horizontal="right"/>
    </xf>
    <xf numFmtId="0" fontId="14" fillId="0" borderId="10" xfId="0" applyFont="1" applyBorder="1" applyAlignment="1">
      <alignment horizontal="center"/>
    </xf>
    <xf numFmtId="0" fontId="36" fillId="21" borderId="17" xfId="0" applyFont="1" applyFill="1" applyBorder="1" applyAlignment="1">
      <alignment horizontal="left"/>
    </xf>
    <xf numFmtId="2" fontId="36" fillId="21" borderId="28" xfId="0" applyNumberFormat="1" applyFont="1" applyFill="1" applyBorder="1" applyAlignment="1">
      <alignment/>
    </xf>
    <xf numFmtId="0" fontId="36" fillId="21" borderId="18" xfId="0" applyFont="1" applyFill="1" applyBorder="1" applyAlignment="1">
      <alignment horizontal="center"/>
    </xf>
    <xf numFmtId="0" fontId="47" fillId="21" borderId="18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 horizontal="center"/>
    </xf>
    <xf numFmtId="0" fontId="34" fillId="5" borderId="30" xfId="0" applyFont="1" applyFill="1" applyBorder="1" applyAlignment="1">
      <alignment horizontal="left"/>
    </xf>
    <xf numFmtId="0" fontId="0" fillId="5" borderId="30" xfId="0" applyFill="1" applyBorder="1" applyAlignment="1">
      <alignment/>
    </xf>
    <xf numFmtId="2" fontId="41" fillId="5" borderId="0" xfId="0" applyNumberFormat="1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/>
    </xf>
    <xf numFmtId="0" fontId="22" fillId="5" borderId="15" xfId="0" applyFont="1" applyFill="1" applyBorder="1" applyAlignment="1">
      <alignment/>
    </xf>
    <xf numFmtId="0" fontId="19" fillId="5" borderId="0" xfId="0" applyFont="1" applyFill="1" applyBorder="1" applyAlignment="1">
      <alignment/>
    </xf>
    <xf numFmtId="0" fontId="0" fillId="5" borderId="15" xfId="0" applyFill="1" applyBorder="1" applyAlignment="1">
      <alignment/>
    </xf>
    <xf numFmtId="0" fontId="18" fillId="5" borderId="15" xfId="0" applyFont="1" applyFill="1" applyBorder="1" applyAlignment="1">
      <alignment/>
    </xf>
    <xf numFmtId="0" fontId="39" fillId="5" borderId="31" xfId="0" applyFont="1" applyFill="1" applyBorder="1" applyAlignment="1">
      <alignment/>
    </xf>
    <xf numFmtId="0" fontId="8" fillId="5" borderId="29" xfId="0" applyFont="1" applyFill="1" applyBorder="1" applyAlignment="1">
      <alignment/>
    </xf>
    <xf numFmtId="0" fontId="0" fillId="5" borderId="29" xfId="0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16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7" fillId="18" borderId="19" xfId="0" applyFont="1" applyFill="1" applyBorder="1" applyAlignment="1">
      <alignment horizontal="left"/>
    </xf>
    <xf numFmtId="0" fontId="50" fillId="18" borderId="32" xfId="0" applyFont="1" applyFill="1" applyBorder="1" applyAlignment="1">
      <alignment horizontal="left"/>
    </xf>
    <xf numFmtId="0" fontId="50" fillId="18" borderId="32" xfId="0" applyFont="1" applyFill="1" applyBorder="1" applyAlignment="1">
      <alignment/>
    </xf>
    <xf numFmtId="0" fontId="51" fillId="18" borderId="16" xfId="0" applyFont="1" applyFill="1" applyBorder="1" applyAlignment="1">
      <alignment/>
    </xf>
    <xf numFmtId="0" fontId="50" fillId="18" borderId="19" xfId="0" applyFont="1" applyFill="1" applyBorder="1" applyAlignment="1">
      <alignment horizontal="left"/>
    </xf>
    <xf numFmtId="0" fontId="52" fillId="18" borderId="25" xfId="0" applyFont="1" applyFill="1" applyBorder="1" applyAlignment="1">
      <alignment horizontal="center"/>
    </xf>
    <xf numFmtId="0" fontId="53" fillId="18" borderId="16" xfId="0" applyFont="1" applyFill="1" applyBorder="1" applyAlignment="1">
      <alignment/>
    </xf>
    <xf numFmtId="0" fontId="50" fillId="18" borderId="19" xfId="0" applyFont="1" applyFill="1" applyBorder="1" applyAlignment="1">
      <alignment/>
    </xf>
    <xf numFmtId="0" fontId="53" fillId="18" borderId="17" xfId="0" applyFont="1" applyFill="1" applyBorder="1" applyAlignment="1">
      <alignment horizontal="left"/>
    </xf>
    <xf numFmtId="0" fontId="53" fillId="18" borderId="25" xfId="0" applyFont="1" applyFill="1" applyBorder="1" applyAlignment="1">
      <alignment/>
    </xf>
    <xf numFmtId="2" fontId="14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54" fillId="0" borderId="0" xfId="0" applyNumberFormat="1" applyFont="1" applyAlignment="1">
      <alignment horizontal="center"/>
    </xf>
    <xf numFmtId="2" fontId="4" fillId="5" borderId="10" xfId="0" applyNumberFormat="1" applyFont="1" applyFill="1" applyBorder="1" applyAlignment="1">
      <alignment horizontal="center"/>
    </xf>
    <xf numFmtId="2" fontId="55" fillId="5" borderId="1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5" fillId="18" borderId="23" xfId="0" applyFont="1" applyFill="1" applyBorder="1" applyAlignment="1">
      <alignment/>
    </xf>
    <xf numFmtId="0" fontId="26" fillId="0" borderId="12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27" fillId="5" borderId="10" xfId="0" applyFont="1" applyFill="1" applyBorder="1" applyAlignment="1">
      <alignment horizontal="center"/>
    </xf>
    <xf numFmtId="0" fontId="27" fillId="5" borderId="14" xfId="0" applyFont="1" applyFill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left"/>
    </xf>
    <xf numFmtId="0" fontId="26" fillId="18" borderId="34" xfId="0" applyFont="1" applyFill="1" applyBorder="1" applyAlignment="1">
      <alignment/>
    </xf>
    <xf numFmtId="0" fontId="26" fillId="18" borderId="35" xfId="0" applyFont="1" applyFill="1" applyBorder="1" applyAlignment="1">
      <alignment/>
    </xf>
    <xf numFmtId="2" fontId="14" fillId="0" borderId="31" xfId="0" applyNumberFormat="1" applyFont="1" applyFill="1" applyBorder="1" applyAlignment="1">
      <alignment horizontal="center"/>
    </xf>
    <xf numFmtId="2" fontId="24" fillId="0" borderId="12" xfId="0" applyNumberFormat="1" applyFont="1" applyFill="1" applyBorder="1" applyAlignment="1">
      <alignment horizontal="center"/>
    </xf>
    <xf numFmtId="2" fontId="13" fillId="18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1" fontId="54" fillId="0" borderId="1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2" fontId="13" fillId="5" borderId="12" xfId="0" applyNumberFormat="1" applyFont="1" applyFill="1" applyBorder="1" applyAlignment="1">
      <alignment horizontal="center"/>
    </xf>
    <xf numFmtId="0" fontId="17" fillId="18" borderId="36" xfId="0" applyFont="1" applyFill="1" applyBorder="1" applyAlignment="1">
      <alignment horizontal="left"/>
    </xf>
    <xf numFmtId="0" fontId="12" fillId="18" borderId="36" xfId="0" applyFont="1" applyFill="1" applyBorder="1" applyAlignment="1">
      <alignment horizontal="left"/>
    </xf>
    <xf numFmtId="0" fontId="17" fillId="18" borderId="36" xfId="0" applyFont="1" applyFill="1" applyBorder="1" applyAlignment="1">
      <alignment horizontal="center"/>
    </xf>
    <xf numFmtId="0" fontId="17" fillId="18" borderId="36" xfId="0" applyFont="1" applyFill="1" applyBorder="1" applyAlignment="1">
      <alignment horizontal="center" wrapText="1"/>
    </xf>
    <xf numFmtId="0" fontId="13" fillId="5" borderId="36" xfId="0" applyFont="1" applyFill="1" applyBorder="1" applyAlignment="1">
      <alignment horizontal="center" wrapText="1"/>
    </xf>
    <xf numFmtId="0" fontId="0" fillId="0" borderId="35" xfId="0" applyFill="1" applyBorder="1" applyAlignment="1">
      <alignment/>
    </xf>
    <xf numFmtId="0" fontId="17" fillId="5" borderId="19" xfId="0" applyFont="1" applyFill="1" applyBorder="1" applyAlignment="1">
      <alignment horizontal="center" wrapText="1"/>
    </xf>
    <xf numFmtId="0" fontId="0" fillId="0" borderId="37" xfId="0" applyFill="1" applyBorder="1" applyAlignment="1">
      <alignment/>
    </xf>
    <xf numFmtId="2" fontId="55" fillId="0" borderId="0" xfId="0" applyNumberFormat="1" applyFont="1" applyFill="1" applyBorder="1" applyAlignment="1">
      <alignment horizontal="center"/>
    </xf>
    <xf numFmtId="2" fontId="55" fillId="0" borderId="10" xfId="0" applyNumberFormat="1" applyFont="1" applyFill="1" applyBorder="1" applyAlignment="1">
      <alignment horizontal="center"/>
    </xf>
    <xf numFmtId="0" fontId="50" fillId="18" borderId="36" xfId="0" applyFont="1" applyFill="1" applyBorder="1" applyAlignment="1">
      <alignment horizontal="center"/>
    </xf>
    <xf numFmtId="0" fontId="50" fillId="18" borderId="36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left"/>
    </xf>
    <xf numFmtId="0" fontId="13" fillId="0" borderId="38" xfId="0" applyFont="1" applyFill="1" applyBorder="1" applyAlignment="1">
      <alignment horizontal="left"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14" fillId="5" borderId="40" xfId="0" applyFont="1" applyFill="1" applyBorder="1" applyAlignment="1">
      <alignment/>
    </xf>
    <xf numFmtId="0" fontId="0" fillId="5" borderId="40" xfId="0" applyFill="1" applyBorder="1" applyAlignment="1">
      <alignment horizontal="center"/>
    </xf>
    <xf numFmtId="0" fontId="14" fillId="5" borderId="27" xfId="0" applyFont="1" applyFill="1" applyBorder="1" applyAlignment="1">
      <alignment/>
    </xf>
    <xf numFmtId="0" fontId="13" fillId="2" borderId="19" xfId="0" applyFont="1" applyFill="1" applyBorder="1" applyAlignment="1">
      <alignment horizontal="left"/>
    </xf>
    <xf numFmtId="0" fontId="45" fillId="2" borderId="41" xfId="0" applyFont="1" applyFill="1" applyBorder="1" applyAlignment="1">
      <alignment horizontal="left"/>
    </xf>
    <xf numFmtId="0" fontId="45" fillId="2" borderId="25" xfId="0" applyFont="1" applyFill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15" fillId="18" borderId="32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3" fillId="18" borderId="35" xfId="0" applyFont="1" applyFill="1" applyBorder="1" applyAlignment="1">
      <alignment horizontal="center"/>
    </xf>
    <xf numFmtId="2" fontId="55" fillId="5" borderId="12" xfId="0" applyNumberFormat="1" applyFont="1" applyFill="1" applyBorder="1" applyAlignment="1">
      <alignment horizontal="center"/>
    </xf>
    <xf numFmtId="0" fontId="13" fillId="0" borderId="36" xfId="0" applyFont="1" applyFill="1" applyBorder="1" applyAlignment="1">
      <alignment/>
    </xf>
    <xf numFmtId="0" fontId="17" fillId="18" borderId="36" xfId="0" applyFont="1" applyFill="1" applyBorder="1" applyAlignment="1">
      <alignment/>
    </xf>
    <xf numFmtId="0" fontId="4" fillId="18" borderId="23" xfId="0" applyFont="1" applyFill="1" applyBorder="1" applyAlignment="1">
      <alignment/>
    </xf>
    <xf numFmtId="0" fontId="13" fillId="18" borderId="16" xfId="0" applyFont="1" applyFill="1" applyBorder="1" applyAlignment="1">
      <alignment/>
    </xf>
    <xf numFmtId="0" fontId="11" fillId="18" borderId="23" xfId="0" applyFont="1" applyFill="1" applyBorder="1" applyAlignment="1">
      <alignment/>
    </xf>
    <xf numFmtId="0" fontId="13" fillId="18" borderId="32" xfId="0" applyFont="1" applyFill="1" applyBorder="1" applyAlignment="1">
      <alignment/>
    </xf>
    <xf numFmtId="0" fontId="13" fillId="18" borderId="23" xfId="0" applyFont="1" applyFill="1" applyBorder="1" applyAlignment="1">
      <alignment horizontal="center"/>
    </xf>
    <xf numFmtId="0" fontId="13" fillId="18" borderId="22" xfId="0" applyFont="1" applyFill="1" applyBorder="1" applyAlignment="1">
      <alignment horizontal="center"/>
    </xf>
    <xf numFmtId="0" fontId="13" fillId="18" borderId="32" xfId="0" applyFont="1" applyFill="1" applyBorder="1" applyAlignment="1">
      <alignment horizontal="center"/>
    </xf>
    <xf numFmtId="0" fontId="17" fillId="18" borderId="37" xfId="0" applyFont="1" applyFill="1" applyBorder="1" applyAlignment="1">
      <alignment horizontal="center"/>
    </xf>
    <xf numFmtId="0" fontId="17" fillId="0" borderId="20" xfId="0" applyFont="1" applyFill="1" applyBorder="1" applyAlignment="1">
      <alignment/>
    </xf>
    <xf numFmtId="0" fontId="14" fillId="2" borderId="41" xfId="0" applyFont="1" applyFill="1" applyBorder="1" applyAlignment="1">
      <alignment/>
    </xf>
    <xf numFmtId="0" fontId="14" fillId="2" borderId="25" xfId="0" applyFont="1" applyFill="1" applyBorder="1" applyAlignment="1">
      <alignment/>
    </xf>
    <xf numFmtId="0" fontId="15" fillId="2" borderId="19" xfId="0" applyFont="1" applyFill="1" applyBorder="1" applyAlignment="1">
      <alignment/>
    </xf>
    <xf numFmtId="0" fontId="57" fillId="2" borderId="41" xfId="0" applyFont="1" applyFill="1" applyBorder="1" applyAlignment="1">
      <alignment/>
    </xf>
    <xf numFmtId="0" fontId="13" fillId="5" borderId="32" xfId="0" applyFont="1" applyFill="1" applyBorder="1" applyAlignment="1">
      <alignment/>
    </xf>
    <xf numFmtId="0" fontId="13" fillId="5" borderId="42" xfId="0" applyFont="1" applyFill="1" applyBorder="1" applyAlignment="1">
      <alignment/>
    </xf>
    <xf numFmtId="0" fontId="5" fillId="5" borderId="42" xfId="0" applyFont="1" applyFill="1" applyBorder="1" applyAlignment="1">
      <alignment/>
    </xf>
    <xf numFmtId="0" fontId="5" fillId="5" borderId="16" xfId="0" applyFont="1" applyFill="1" applyBorder="1" applyAlignment="1">
      <alignment/>
    </xf>
    <xf numFmtId="0" fontId="13" fillId="5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36" fillId="5" borderId="20" xfId="0" applyFont="1" applyFill="1" applyBorder="1" applyAlignment="1">
      <alignment/>
    </xf>
    <xf numFmtId="0" fontId="40" fillId="5" borderId="20" xfId="0" applyFont="1" applyFill="1" applyBorder="1" applyAlignment="1">
      <alignment/>
    </xf>
    <xf numFmtId="0" fontId="13" fillId="5" borderId="37" xfId="0" applyFont="1" applyFill="1" applyBorder="1" applyAlignment="1">
      <alignment/>
    </xf>
    <xf numFmtId="0" fontId="14" fillId="5" borderId="34" xfId="0" applyFont="1" applyFill="1" applyBorder="1" applyAlignment="1">
      <alignment/>
    </xf>
    <xf numFmtId="0" fontId="14" fillId="5" borderId="35" xfId="0" applyFont="1" applyFill="1" applyBorder="1" applyAlignment="1">
      <alignment/>
    </xf>
    <xf numFmtId="0" fontId="9" fillId="18" borderId="41" xfId="0" applyFont="1" applyFill="1" applyBorder="1" applyAlignment="1">
      <alignment/>
    </xf>
    <xf numFmtId="0" fontId="49" fillId="18" borderId="41" xfId="0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3" fillId="18" borderId="36" xfId="0" applyFont="1" applyFill="1" applyBorder="1" applyAlignment="1">
      <alignment horizontal="left"/>
    </xf>
    <xf numFmtId="0" fontId="13" fillId="18" borderId="36" xfId="0" applyFont="1" applyFill="1" applyBorder="1" applyAlignment="1">
      <alignment wrapText="1"/>
    </xf>
    <xf numFmtId="0" fontId="17" fillId="5" borderId="10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7" fillId="5" borderId="38" xfId="0" applyFont="1" applyFill="1" applyBorder="1" applyAlignment="1">
      <alignment horizontal="center"/>
    </xf>
    <xf numFmtId="0" fontId="20" fillId="10" borderId="41" xfId="0" applyFont="1" applyFill="1" applyBorder="1" applyAlignment="1">
      <alignment horizontal="left"/>
    </xf>
    <xf numFmtId="0" fontId="22" fillId="18" borderId="36" xfId="0" applyFont="1" applyFill="1" applyBorder="1" applyAlignment="1">
      <alignment horizontal="center"/>
    </xf>
    <xf numFmtId="0" fontId="22" fillId="18" borderId="32" xfId="0" applyFont="1" applyFill="1" applyBorder="1" applyAlignment="1">
      <alignment horizontal="left"/>
    </xf>
    <xf numFmtId="0" fontId="0" fillId="18" borderId="42" xfId="0" applyFill="1" applyBorder="1" applyAlignment="1">
      <alignment/>
    </xf>
    <xf numFmtId="0" fontId="0" fillId="18" borderId="42" xfId="0" applyFont="1" applyFill="1" applyBorder="1" applyAlignment="1">
      <alignment horizontal="center"/>
    </xf>
    <xf numFmtId="0" fontId="26" fillId="18" borderId="42" xfId="0" applyFont="1" applyFill="1" applyBorder="1" applyAlignment="1">
      <alignment horizontal="center"/>
    </xf>
    <xf numFmtId="0" fontId="0" fillId="18" borderId="16" xfId="0" applyFont="1" applyFill="1" applyBorder="1" applyAlignment="1">
      <alignment horizontal="center"/>
    </xf>
    <xf numFmtId="0" fontId="4" fillId="18" borderId="10" xfId="0" applyFont="1" applyFill="1" applyBorder="1" applyAlignment="1">
      <alignment/>
    </xf>
    <xf numFmtId="2" fontId="4" fillId="18" borderId="10" xfId="0" applyNumberFormat="1" applyFont="1" applyFill="1" applyBorder="1" applyAlignment="1">
      <alignment/>
    </xf>
    <xf numFmtId="0" fontId="13" fillId="18" borderId="19" xfId="0" applyFont="1" applyFill="1" applyBorder="1" applyAlignment="1">
      <alignment horizontal="left"/>
    </xf>
    <xf numFmtId="2" fontId="20" fillId="18" borderId="41" xfId="0" applyNumberFormat="1" applyFont="1" applyFill="1" applyBorder="1" applyAlignment="1">
      <alignment horizontal="right"/>
    </xf>
    <xf numFmtId="0" fontId="6" fillId="18" borderId="25" xfId="0" applyFont="1" applyFill="1" applyBorder="1" applyAlignment="1">
      <alignment/>
    </xf>
    <xf numFmtId="0" fontId="42" fillId="20" borderId="37" xfId="0" applyFont="1" applyFill="1" applyBorder="1" applyAlignment="1">
      <alignment horizontal="left"/>
    </xf>
    <xf numFmtId="0" fontId="26" fillId="18" borderId="34" xfId="0" applyFont="1" applyFill="1" applyBorder="1" applyAlignment="1">
      <alignment horizontal="left"/>
    </xf>
    <xf numFmtId="0" fontId="43" fillId="20" borderId="34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2" fillId="18" borderId="19" xfId="0" applyFont="1" applyFill="1" applyBorder="1" applyAlignment="1">
      <alignment horizontal="left"/>
    </xf>
    <xf numFmtId="0" fontId="22" fillId="18" borderId="36" xfId="0" applyFont="1" applyFill="1" applyBorder="1" applyAlignment="1">
      <alignment horizontal="left"/>
    </xf>
    <xf numFmtId="0" fontId="58" fillId="22" borderId="19" xfId="0" applyFont="1" applyFill="1" applyBorder="1" applyAlignment="1">
      <alignment/>
    </xf>
    <xf numFmtId="0" fontId="59" fillId="22" borderId="41" xfId="0" applyFont="1" applyFill="1" applyBorder="1" applyAlignment="1">
      <alignment/>
    </xf>
    <xf numFmtId="0" fontId="59" fillId="22" borderId="25" xfId="0" applyFont="1" applyFill="1" applyBorder="1" applyAlignment="1">
      <alignment/>
    </xf>
    <xf numFmtId="0" fontId="58" fillId="22" borderId="19" xfId="0" applyFont="1" applyFill="1" applyBorder="1" applyAlignment="1">
      <alignment/>
    </xf>
    <xf numFmtId="0" fontId="59" fillId="22" borderId="25" xfId="0" applyFont="1" applyFill="1" applyBorder="1" applyAlignment="1">
      <alignment/>
    </xf>
    <xf numFmtId="0" fontId="58" fillId="22" borderId="36" xfId="0" applyFont="1" applyFill="1" applyBorder="1" applyAlignment="1">
      <alignment/>
    </xf>
    <xf numFmtId="0" fontId="41" fillId="22" borderId="19" xfId="0" applyFont="1" applyFill="1" applyBorder="1" applyAlignment="1">
      <alignment/>
    </xf>
    <xf numFmtId="0" fontId="60" fillId="22" borderId="41" xfId="0" applyFont="1" applyFill="1" applyBorder="1" applyAlignment="1">
      <alignment/>
    </xf>
    <xf numFmtId="0" fontId="13" fillId="23" borderId="10" xfId="0" applyFont="1" applyFill="1" applyBorder="1" applyAlignment="1">
      <alignment horizontal="left"/>
    </xf>
    <xf numFmtId="0" fontId="0" fillId="23" borderId="10" xfId="0" applyFill="1" applyBorder="1" applyAlignment="1">
      <alignment/>
    </xf>
    <xf numFmtId="0" fontId="13" fillId="23" borderId="10" xfId="0" applyFont="1" applyFill="1" applyBorder="1" applyAlignment="1">
      <alignment horizontal="center"/>
    </xf>
    <xf numFmtId="0" fontId="13" fillId="23" borderId="10" xfId="0" applyFont="1" applyFill="1" applyBorder="1" applyAlignment="1">
      <alignment/>
    </xf>
    <xf numFmtId="0" fontId="13" fillId="23" borderId="13" xfId="0" applyFont="1" applyFill="1" applyBorder="1" applyAlignment="1">
      <alignment horizontal="left"/>
    </xf>
    <xf numFmtId="2" fontId="5" fillId="23" borderId="14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right"/>
    </xf>
    <xf numFmtId="0" fontId="13" fillId="0" borderId="40" xfId="0" applyFont="1" applyFill="1" applyBorder="1" applyAlignment="1">
      <alignment horizontal="left"/>
    </xf>
    <xf numFmtId="2" fontId="13" fillId="0" borderId="40" xfId="0" applyNumberFormat="1" applyFont="1" applyFill="1" applyBorder="1" applyAlignment="1">
      <alignment horizontal="left"/>
    </xf>
    <xf numFmtId="2" fontId="13" fillId="24" borderId="15" xfId="0" applyNumberFormat="1" applyFont="1" applyFill="1" applyBorder="1" applyAlignment="1">
      <alignment horizontal="center"/>
    </xf>
    <xf numFmtId="0" fontId="13" fillId="19" borderId="15" xfId="0" applyFont="1" applyFill="1" applyBorder="1" applyAlignment="1">
      <alignment horizontal="center"/>
    </xf>
    <xf numFmtId="0" fontId="36" fillId="20" borderId="43" xfId="0" applyFont="1" applyFill="1" applyBorder="1" applyAlignment="1">
      <alignment horizontal="center"/>
    </xf>
    <xf numFmtId="0" fontId="60" fillId="22" borderId="25" xfId="0" applyFont="1" applyFill="1" applyBorder="1" applyAlignment="1">
      <alignment/>
    </xf>
    <xf numFmtId="0" fontId="26" fillId="16" borderId="12" xfId="0" applyFont="1" applyFill="1" applyBorder="1" applyAlignment="1">
      <alignment horizontal="center"/>
    </xf>
    <xf numFmtId="0" fontId="42" fillId="20" borderId="28" xfId="0" applyFont="1" applyFill="1" applyBorder="1" applyAlignment="1">
      <alignment horizontal="left"/>
    </xf>
    <xf numFmtId="0" fontId="17" fillId="18" borderId="36" xfId="0" applyFont="1" applyFill="1" applyBorder="1" applyAlignment="1" quotePrefix="1">
      <alignment horizontal="center"/>
    </xf>
    <xf numFmtId="1" fontId="13" fillId="5" borderId="12" xfId="0" applyNumberFormat="1" applyFont="1" applyFill="1" applyBorder="1" applyAlignment="1">
      <alignment horizontal="center"/>
    </xf>
    <xf numFmtId="1" fontId="13" fillId="18" borderId="1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43" fillId="0" borderId="34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40" xfId="0" applyFont="1" applyBorder="1" applyAlignment="1">
      <alignment/>
    </xf>
    <xf numFmtId="0" fontId="17" fillId="18" borderId="32" xfId="0" applyFont="1" applyFill="1" applyBorder="1" applyAlignment="1">
      <alignment horizontal="left"/>
    </xf>
    <xf numFmtId="0" fontId="49" fillId="18" borderId="42" xfId="0" applyFont="1" applyFill="1" applyBorder="1" applyAlignment="1">
      <alignment/>
    </xf>
    <xf numFmtId="0" fontId="46" fillId="18" borderId="16" xfId="0" applyFont="1" applyFill="1" applyBorder="1" applyAlignment="1">
      <alignment/>
    </xf>
    <xf numFmtId="0" fontId="36" fillId="20" borderId="17" xfId="0" applyFont="1" applyFill="1" applyBorder="1" applyAlignment="1">
      <alignment horizontal="left"/>
    </xf>
    <xf numFmtId="2" fontId="47" fillId="20" borderId="28" xfId="0" applyNumberFormat="1" applyFont="1" applyFill="1" applyBorder="1" applyAlignment="1">
      <alignment horizontal="right"/>
    </xf>
    <xf numFmtId="0" fontId="47" fillId="20" borderId="18" xfId="0" applyFont="1" applyFill="1" applyBorder="1" applyAlignment="1">
      <alignment horizontal="center"/>
    </xf>
    <xf numFmtId="2" fontId="5" fillId="0" borderId="38" xfId="0" applyNumberFormat="1" applyFont="1" applyFill="1" applyBorder="1" applyAlignment="1">
      <alignment horizontal="right"/>
    </xf>
    <xf numFmtId="0" fontId="5" fillId="0" borderId="38" xfId="0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37" fillId="23" borderId="10" xfId="0" applyFont="1" applyFill="1" applyBorder="1" applyAlignment="1">
      <alignment horizontal="center"/>
    </xf>
    <xf numFmtId="0" fontId="13" fillId="23" borderId="12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23" borderId="0" xfId="0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Continuous"/>
    </xf>
    <xf numFmtId="2" fontId="55" fillId="0" borderId="12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left"/>
    </xf>
    <xf numFmtId="0" fontId="61" fillId="20" borderId="28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4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left"/>
    </xf>
    <xf numFmtId="2" fontId="36" fillId="20" borderId="10" xfId="0" applyNumberFormat="1" applyFont="1" applyFill="1" applyBorder="1" applyAlignment="1">
      <alignment horizontal="center"/>
    </xf>
    <xf numFmtId="0" fontId="30" fillId="0" borderId="12" xfId="0" applyFont="1" applyBorder="1" applyAlignment="1">
      <alignment/>
    </xf>
    <xf numFmtId="0" fontId="0" fillId="0" borderId="10" xfId="0" applyBorder="1" applyAlignment="1">
      <alignment horizontal="left"/>
    </xf>
    <xf numFmtId="0" fontId="42" fillId="20" borderId="17" xfId="0" applyFont="1" applyFill="1" applyBorder="1" applyAlignment="1">
      <alignment horizontal="left"/>
    </xf>
    <xf numFmtId="0" fontId="42" fillId="20" borderId="18" xfId="0" applyFont="1" applyFill="1" applyBorder="1" applyAlignment="1">
      <alignment horizontal="center"/>
    </xf>
    <xf numFmtId="2" fontId="36" fillId="20" borderId="13" xfId="0" applyNumberFormat="1" applyFont="1" applyFill="1" applyBorder="1" applyAlignment="1">
      <alignment horizontal="center"/>
    </xf>
    <xf numFmtId="2" fontId="36" fillId="2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left"/>
    </xf>
    <xf numFmtId="2" fontId="55" fillId="0" borderId="11" xfId="0" applyNumberFormat="1" applyFont="1" applyFill="1" applyBorder="1" applyAlignment="1">
      <alignment horizontal="center"/>
    </xf>
    <xf numFmtId="0" fontId="0" fillId="23" borderId="12" xfId="0" applyFill="1" applyBorder="1" applyAlignment="1">
      <alignment/>
    </xf>
    <xf numFmtId="2" fontId="36" fillId="20" borderId="10" xfId="0" applyNumberFormat="1" applyFont="1" applyFill="1" applyBorder="1" applyAlignment="1">
      <alignment horizontal="center"/>
    </xf>
    <xf numFmtId="0" fontId="13" fillId="23" borderId="0" xfId="0" applyFont="1" applyFill="1" applyAlignment="1">
      <alignment/>
    </xf>
    <xf numFmtId="0" fontId="13" fillId="0" borderId="19" xfId="0" applyFont="1" applyBorder="1" applyAlignment="1">
      <alignment horizontal="center"/>
    </xf>
    <xf numFmtId="0" fontId="0" fillId="0" borderId="25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75" zoomScaleNormal="75" zoomScalePageLayoutView="0" workbookViewId="0" topLeftCell="A1">
      <selection activeCell="D2" sqref="D2"/>
    </sheetView>
  </sheetViews>
  <sheetFormatPr defaultColWidth="9.140625" defaultRowHeight="12.75"/>
  <cols>
    <col min="1" max="1" width="3.7109375" style="0" customWidth="1"/>
    <col min="2" max="2" width="26.00390625" style="0" customWidth="1"/>
    <col min="3" max="3" width="9.140625" style="0" hidden="1" customWidth="1"/>
    <col min="4" max="4" width="21.28125" style="0" customWidth="1"/>
    <col min="5" max="5" width="21.8515625" style="0" customWidth="1"/>
    <col min="6" max="6" width="20.140625" style="0" customWidth="1"/>
    <col min="7" max="7" width="21.421875" style="0" customWidth="1"/>
    <col min="8" max="8" width="20.421875" style="0" customWidth="1"/>
    <col min="9" max="9" width="20.140625" style="0" customWidth="1"/>
    <col min="10" max="10" width="19.421875" style="0" customWidth="1"/>
    <col min="11" max="11" width="11.57421875" style="0" customWidth="1"/>
    <col min="12" max="12" width="20.140625" style="0" bestFit="1" customWidth="1"/>
    <col min="13" max="13" width="20.7109375" style="0" bestFit="1" customWidth="1"/>
    <col min="14" max="16384" width="9.140625" style="1" customWidth="1"/>
  </cols>
  <sheetData>
    <row r="1" spans="1:13" s="15" customFormat="1" ht="39.75" thickBot="1">
      <c r="A1" s="236"/>
      <c r="B1" s="231" t="s">
        <v>22</v>
      </c>
      <c r="C1" s="232"/>
      <c r="D1" s="233" t="s">
        <v>101</v>
      </c>
      <c r="E1" s="233" t="s">
        <v>102</v>
      </c>
      <c r="F1" s="233" t="s">
        <v>103</v>
      </c>
      <c r="G1" s="233" t="s">
        <v>109</v>
      </c>
      <c r="H1" s="234" t="s">
        <v>112</v>
      </c>
      <c r="I1" s="233" t="s">
        <v>104</v>
      </c>
      <c r="J1" s="235" t="s">
        <v>67</v>
      </c>
      <c r="K1" s="234" t="s">
        <v>68</v>
      </c>
      <c r="L1" s="237" t="s">
        <v>69</v>
      </c>
      <c r="M1" s="238"/>
    </row>
    <row r="2" spans="1:13" ht="19.5">
      <c r="A2" s="227">
        <v>1</v>
      </c>
      <c r="B2" s="228" t="s">
        <v>56</v>
      </c>
      <c r="C2" s="229"/>
      <c r="D2" s="112">
        <v>3.2</v>
      </c>
      <c r="E2" s="112">
        <v>12.62</v>
      </c>
      <c r="F2" s="219">
        <v>12.3</v>
      </c>
      <c r="G2" s="112">
        <v>13.3</v>
      </c>
      <c r="H2" s="112">
        <v>3</v>
      </c>
      <c r="I2" s="112">
        <v>6.6</v>
      </c>
      <c r="J2" s="230">
        <f aca="true" t="shared" si="0" ref="J2:J32">SUM(D2:I2)</f>
        <v>51.02</v>
      </c>
      <c r="K2" s="112">
        <v>3.9</v>
      </c>
      <c r="L2" s="230">
        <f>IF(J2=0,"-",AVERAGE(D2:I2))</f>
        <v>8.503333333333334</v>
      </c>
      <c r="M2" s="244" t="str">
        <f aca="true" t="shared" si="1" ref="M2:M31">B2</f>
        <v>Battin, Jim</v>
      </c>
    </row>
    <row r="3" spans="1:13" ht="19.5">
      <c r="A3" s="80">
        <v>2</v>
      </c>
      <c r="B3" s="97" t="s">
        <v>0</v>
      </c>
      <c r="C3" s="98"/>
      <c r="D3" s="79">
        <v>12.7</v>
      </c>
      <c r="E3" s="127">
        <v>5.93</v>
      </c>
      <c r="F3" s="219">
        <v>8.5</v>
      </c>
      <c r="G3" s="79">
        <v>6.8</v>
      </c>
      <c r="H3" s="79">
        <v>2.1</v>
      </c>
      <c r="I3" s="79">
        <v>9.2</v>
      </c>
      <c r="J3" s="47">
        <f t="shared" si="0"/>
        <v>45.230000000000004</v>
      </c>
      <c r="K3" s="112">
        <v>3.6</v>
      </c>
      <c r="L3" s="230">
        <f aca="true" t="shared" si="2" ref="L3:L31">IF(J3=0,"-",AVERAGE(D3:I3))</f>
        <v>7.538333333333334</v>
      </c>
      <c r="M3" s="97" t="str">
        <f t="shared" si="1"/>
        <v>Becka, Paul</v>
      </c>
    </row>
    <row r="4" spans="1:13" ht="19.5">
      <c r="A4" s="227">
        <v>3</v>
      </c>
      <c r="B4" s="97" t="s">
        <v>60</v>
      </c>
      <c r="C4" s="98"/>
      <c r="D4" s="378">
        <v>17</v>
      </c>
      <c r="E4" s="127">
        <v>7.06</v>
      </c>
      <c r="F4" s="79" t="s">
        <v>106</v>
      </c>
      <c r="G4" s="79">
        <v>12.83</v>
      </c>
      <c r="H4" s="79" t="s">
        <v>106</v>
      </c>
      <c r="I4" s="390">
        <v>12.5</v>
      </c>
      <c r="J4" s="47">
        <f t="shared" si="0"/>
        <v>49.39</v>
      </c>
      <c r="K4" s="112">
        <v>4.69</v>
      </c>
      <c r="L4" s="230">
        <f t="shared" si="2"/>
        <v>12.3475</v>
      </c>
      <c r="M4" s="97" t="str">
        <f t="shared" si="1"/>
        <v>Belbeck, Craig</v>
      </c>
    </row>
    <row r="5" spans="1:13" ht="19.5">
      <c r="A5" s="80">
        <v>4</v>
      </c>
      <c r="B5" s="97" t="s">
        <v>44</v>
      </c>
      <c r="C5" s="96"/>
      <c r="D5" s="79" t="s">
        <v>106</v>
      </c>
      <c r="E5" s="79" t="s">
        <v>106</v>
      </c>
      <c r="F5" s="110">
        <v>7.2</v>
      </c>
      <c r="G5" s="79" t="s">
        <v>106</v>
      </c>
      <c r="H5" s="79" t="s">
        <v>106</v>
      </c>
      <c r="I5" s="79" t="s">
        <v>106</v>
      </c>
      <c r="J5" s="47">
        <f t="shared" si="0"/>
        <v>7.2</v>
      </c>
      <c r="K5" s="112">
        <v>0</v>
      </c>
      <c r="L5" s="230">
        <f t="shared" si="2"/>
        <v>7.2</v>
      </c>
      <c r="M5" s="97" t="str">
        <f t="shared" si="1"/>
        <v>Boettcher, Jim</v>
      </c>
    </row>
    <row r="6" spans="1:13" ht="19.5">
      <c r="A6" s="227">
        <v>5</v>
      </c>
      <c r="B6" s="97" t="s">
        <v>61</v>
      </c>
      <c r="C6" s="96"/>
      <c r="D6" s="79">
        <v>16.8</v>
      </c>
      <c r="E6" s="79">
        <v>8.27</v>
      </c>
      <c r="F6" s="110">
        <v>9.9</v>
      </c>
      <c r="G6" s="79" t="s">
        <v>106</v>
      </c>
      <c r="H6" s="79">
        <v>8.9</v>
      </c>
      <c r="I6" s="79">
        <v>0</v>
      </c>
      <c r="J6" s="47">
        <f t="shared" si="0"/>
        <v>43.87</v>
      </c>
      <c r="K6" s="112">
        <v>4.1</v>
      </c>
      <c r="L6" s="230">
        <f t="shared" si="2"/>
        <v>8.774</v>
      </c>
      <c r="M6" s="97" t="str">
        <f t="shared" si="1"/>
        <v>Bonneson, Dan</v>
      </c>
    </row>
    <row r="7" spans="1:13" ht="19.5">
      <c r="A7" s="80">
        <v>6</v>
      </c>
      <c r="B7" s="97" t="s">
        <v>48</v>
      </c>
      <c r="C7" s="96"/>
      <c r="D7" s="79" t="s">
        <v>106</v>
      </c>
      <c r="E7" s="79">
        <v>4.58</v>
      </c>
      <c r="F7" s="79" t="s">
        <v>113</v>
      </c>
      <c r="G7" s="79" t="s">
        <v>106</v>
      </c>
      <c r="H7" s="79">
        <v>6.1</v>
      </c>
      <c r="I7" s="79" t="s">
        <v>106</v>
      </c>
      <c r="J7" s="47">
        <f t="shared" si="0"/>
        <v>10.68</v>
      </c>
      <c r="K7" s="112">
        <v>3.7</v>
      </c>
      <c r="L7" s="230">
        <f t="shared" si="2"/>
        <v>5.34</v>
      </c>
      <c r="M7" s="97" t="str">
        <f t="shared" si="1"/>
        <v>Breuer, Mike</v>
      </c>
    </row>
    <row r="8" spans="1:13" ht="19.5">
      <c r="A8" s="227">
        <v>7</v>
      </c>
      <c r="B8" s="97" t="s">
        <v>100</v>
      </c>
      <c r="C8" s="98"/>
      <c r="D8" s="79">
        <v>0</v>
      </c>
      <c r="E8" s="127">
        <v>12.36</v>
      </c>
      <c r="F8" s="110">
        <v>4.1</v>
      </c>
      <c r="G8" s="79">
        <v>10.98</v>
      </c>
      <c r="H8" s="79">
        <v>3.1</v>
      </c>
      <c r="I8" s="79">
        <v>0</v>
      </c>
      <c r="J8" s="47">
        <f t="shared" si="0"/>
        <v>30.540000000000003</v>
      </c>
      <c r="K8" s="112">
        <v>3.47</v>
      </c>
      <c r="L8" s="230">
        <f>IF(J8=0,"-",AVERAGE(D8:I8))</f>
        <v>5.090000000000001</v>
      </c>
      <c r="M8" s="97" t="str">
        <f>B8</f>
        <v>Burcusa, Mike</v>
      </c>
    </row>
    <row r="9" spans="1:13" ht="19.5">
      <c r="A9" s="227">
        <v>8</v>
      </c>
      <c r="B9" s="97" t="s">
        <v>116</v>
      </c>
      <c r="C9" s="98"/>
      <c r="D9" s="79"/>
      <c r="E9" s="127"/>
      <c r="F9" s="110"/>
      <c r="G9" s="79"/>
      <c r="H9" s="79"/>
      <c r="I9" s="79">
        <v>2.7</v>
      </c>
      <c r="J9" s="47">
        <f>SUM(D9:I9)</f>
        <v>2.7</v>
      </c>
      <c r="K9" s="112">
        <v>2.7</v>
      </c>
      <c r="L9" s="230">
        <f>IF(J9=0,"-",AVERAGE(D9:I9))</f>
        <v>2.7</v>
      </c>
      <c r="M9" s="97" t="str">
        <f>B9</f>
        <v>DaLoia, Mike</v>
      </c>
    </row>
    <row r="10" spans="1:13" ht="19.5">
      <c r="A10" s="80">
        <v>9</v>
      </c>
      <c r="B10" s="97" t="s">
        <v>59</v>
      </c>
      <c r="C10" s="96"/>
      <c r="D10" s="79">
        <v>1.9</v>
      </c>
      <c r="E10" s="79">
        <v>7.3</v>
      </c>
      <c r="F10" s="383">
        <v>17.5</v>
      </c>
      <c r="G10" s="79" t="s">
        <v>106</v>
      </c>
      <c r="H10" s="79">
        <v>0</v>
      </c>
      <c r="I10" s="113">
        <v>5.3</v>
      </c>
      <c r="J10" s="47">
        <f t="shared" si="0"/>
        <v>32</v>
      </c>
      <c r="K10" s="112">
        <v>5.4</v>
      </c>
      <c r="L10" s="230">
        <f t="shared" si="2"/>
        <v>6.4</v>
      </c>
      <c r="M10" s="97" t="str">
        <f t="shared" si="1"/>
        <v>Glaze, Chris</v>
      </c>
    </row>
    <row r="11" spans="1:13" ht="19.5">
      <c r="A11" s="227">
        <v>10</v>
      </c>
      <c r="B11" s="97" t="s">
        <v>39</v>
      </c>
      <c r="C11" s="96"/>
      <c r="D11" s="79" t="s">
        <v>106</v>
      </c>
      <c r="E11" s="79">
        <v>7.65</v>
      </c>
      <c r="F11" s="79" t="s">
        <v>106</v>
      </c>
      <c r="G11" s="79">
        <v>4.55</v>
      </c>
      <c r="H11" s="79" t="s">
        <v>106</v>
      </c>
      <c r="I11" s="79" t="s">
        <v>106</v>
      </c>
      <c r="J11" s="47">
        <f t="shared" si="0"/>
        <v>12.2</v>
      </c>
      <c r="K11" s="112">
        <v>3.9</v>
      </c>
      <c r="L11" s="230">
        <f t="shared" si="2"/>
        <v>6.1</v>
      </c>
      <c r="M11" s="97" t="str">
        <f t="shared" si="1"/>
        <v>Goetting, Mickey</v>
      </c>
    </row>
    <row r="12" spans="1:13" ht="19.5">
      <c r="A12" s="80">
        <v>11</v>
      </c>
      <c r="B12" s="97" t="s">
        <v>24</v>
      </c>
      <c r="C12" s="96"/>
      <c r="D12" s="79">
        <v>7.1</v>
      </c>
      <c r="E12" s="79">
        <v>14.28</v>
      </c>
      <c r="F12" s="110">
        <v>11.3</v>
      </c>
      <c r="G12" s="79" t="s">
        <v>106</v>
      </c>
      <c r="H12" s="110">
        <v>2.9</v>
      </c>
      <c r="I12" s="79">
        <v>3.8</v>
      </c>
      <c r="J12" s="114">
        <f t="shared" si="0"/>
        <v>39.379999999999995</v>
      </c>
      <c r="K12" s="112">
        <v>3.45</v>
      </c>
      <c r="L12" s="230">
        <f t="shared" si="2"/>
        <v>7.8759999999999994</v>
      </c>
      <c r="M12" s="97" t="str">
        <f t="shared" si="1"/>
        <v>Grav, Ron</v>
      </c>
    </row>
    <row r="13" spans="1:13" ht="19.5">
      <c r="A13" s="227">
        <v>12</v>
      </c>
      <c r="B13" s="97" t="s">
        <v>63</v>
      </c>
      <c r="C13" s="96"/>
      <c r="D13" s="79" t="s">
        <v>106</v>
      </c>
      <c r="E13" s="79">
        <v>5.5</v>
      </c>
      <c r="F13" s="110">
        <v>9.2</v>
      </c>
      <c r="G13" s="79" t="s">
        <v>106</v>
      </c>
      <c r="H13" s="79" t="s">
        <v>106</v>
      </c>
      <c r="I13" s="79" t="s">
        <v>106</v>
      </c>
      <c r="J13" s="114">
        <f t="shared" si="0"/>
        <v>14.7</v>
      </c>
      <c r="K13" s="112">
        <v>3</v>
      </c>
      <c r="L13" s="230">
        <f t="shared" si="2"/>
        <v>7.35</v>
      </c>
      <c r="M13" s="97" t="str">
        <f>B13</f>
        <v>Gunderson, Rory</v>
      </c>
    </row>
    <row r="14" spans="1:13" ht="19.5">
      <c r="A14" s="80">
        <v>13</v>
      </c>
      <c r="B14" s="97" t="s">
        <v>62</v>
      </c>
      <c r="C14" s="96"/>
      <c r="D14" s="79" t="s">
        <v>106</v>
      </c>
      <c r="E14" s="79">
        <v>5</v>
      </c>
      <c r="F14" s="110">
        <v>5.2</v>
      </c>
      <c r="G14" s="79">
        <v>8.61</v>
      </c>
      <c r="H14" s="384">
        <v>10</v>
      </c>
      <c r="I14" s="79">
        <v>0</v>
      </c>
      <c r="J14" s="47">
        <f t="shared" si="0"/>
        <v>28.81</v>
      </c>
      <c r="K14" s="112">
        <v>5</v>
      </c>
      <c r="L14" s="230">
        <f t="shared" si="2"/>
        <v>5.762</v>
      </c>
      <c r="M14" s="97" t="str">
        <f t="shared" si="1"/>
        <v>Hauge, Eric</v>
      </c>
    </row>
    <row r="15" spans="1:13" ht="19.5">
      <c r="A15" s="227">
        <v>14</v>
      </c>
      <c r="B15" s="97" t="s">
        <v>65</v>
      </c>
      <c r="C15" s="96"/>
      <c r="D15" s="79" t="s">
        <v>106</v>
      </c>
      <c r="E15" s="79" t="s">
        <v>106</v>
      </c>
      <c r="F15" s="79" t="s">
        <v>106</v>
      </c>
      <c r="G15" s="79" t="s">
        <v>106</v>
      </c>
      <c r="H15" s="79" t="s">
        <v>106</v>
      </c>
      <c r="I15" s="79" t="s">
        <v>106</v>
      </c>
      <c r="J15" s="47">
        <f t="shared" si="0"/>
        <v>0</v>
      </c>
      <c r="K15" s="112">
        <v>0</v>
      </c>
      <c r="L15" s="230" t="str">
        <f t="shared" si="2"/>
        <v>-</v>
      </c>
      <c r="M15" s="97" t="str">
        <f t="shared" si="1"/>
        <v>Hill, Rick</v>
      </c>
    </row>
    <row r="16" spans="1:13" ht="19.5">
      <c r="A16" s="80">
        <v>15</v>
      </c>
      <c r="B16" s="97" t="s">
        <v>57</v>
      </c>
      <c r="C16" s="96"/>
      <c r="D16" s="79">
        <v>2.6</v>
      </c>
      <c r="E16" s="79">
        <v>14.6</v>
      </c>
      <c r="F16" s="219">
        <v>7.4</v>
      </c>
      <c r="G16" s="112">
        <v>14.87</v>
      </c>
      <c r="H16" s="79">
        <v>2.7</v>
      </c>
      <c r="I16" s="79">
        <v>0</v>
      </c>
      <c r="J16" s="47">
        <f t="shared" si="0"/>
        <v>42.17</v>
      </c>
      <c r="K16" s="112">
        <v>5.21</v>
      </c>
      <c r="L16" s="230">
        <f t="shared" si="2"/>
        <v>7.028333333333333</v>
      </c>
      <c r="M16" s="97" t="str">
        <f t="shared" si="1"/>
        <v>Hitzeman, Matt</v>
      </c>
    </row>
    <row r="17" spans="1:13" ht="19.5">
      <c r="A17" s="227">
        <v>16</v>
      </c>
      <c r="B17" s="97" t="s">
        <v>89</v>
      </c>
      <c r="C17" s="96"/>
      <c r="D17" s="79">
        <v>10.9</v>
      </c>
      <c r="E17" s="79">
        <v>11.75</v>
      </c>
      <c r="F17" s="219">
        <v>9.4</v>
      </c>
      <c r="G17" s="79" t="s">
        <v>106</v>
      </c>
      <c r="H17" s="79">
        <v>0</v>
      </c>
      <c r="I17" s="113">
        <v>4.1</v>
      </c>
      <c r="J17" s="47">
        <f t="shared" si="0"/>
        <v>36.15</v>
      </c>
      <c r="K17" s="112">
        <v>3.3</v>
      </c>
      <c r="L17" s="230">
        <f t="shared" si="2"/>
        <v>7.2299999999999995</v>
      </c>
      <c r="M17" s="97" t="str">
        <f t="shared" si="1"/>
        <v>Huttner, Dave</v>
      </c>
    </row>
    <row r="18" spans="1:13" ht="19.5">
      <c r="A18" s="80">
        <v>17</v>
      </c>
      <c r="B18" s="97" t="s">
        <v>90</v>
      </c>
      <c r="C18" s="96"/>
      <c r="D18" s="79">
        <v>0</v>
      </c>
      <c r="E18" s="79">
        <v>3.3</v>
      </c>
      <c r="F18" s="110">
        <v>6.5</v>
      </c>
      <c r="G18" s="79" t="s">
        <v>106</v>
      </c>
      <c r="H18" s="79">
        <v>7.1</v>
      </c>
      <c r="I18" s="113">
        <v>2.5</v>
      </c>
      <c r="J18" s="47">
        <f t="shared" si="0"/>
        <v>19.4</v>
      </c>
      <c r="K18" s="112">
        <v>3.3</v>
      </c>
      <c r="L18" s="230">
        <f t="shared" si="2"/>
        <v>3.88</v>
      </c>
      <c r="M18" s="97" t="str">
        <f>B18</f>
        <v>Martin, Todd</v>
      </c>
    </row>
    <row r="19" spans="1:13" ht="19.5">
      <c r="A19" s="227">
        <v>18</v>
      </c>
      <c r="B19" s="97" t="s">
        <v>1</v>
      </c>
      <c r="C19" s="96"/>
      <c r="D19" s="79" t="s">
        <v>106</v>
      </c>
      <c r="E19" s="79">
        <v>14.86</v>
      </c>
      <c r="F19" s="110">
        <v>8.3</v>
      </c>
      <c r="G19" s="79" t="s">
        <v>106</v>
      </c>
      <c r="H19" s="79">
        <v>2.4</v>
      </c>
      <c r="I19" s="79">
        <v>7.7</v>
      </c>
      <c r="J19" s="47">
        <f t="shared" si="0"/>
        <v>33.26</v>
      </c>
      <c r="K19" s="112">
        <v>3.6</v>
      </c>
      <c r="L19" s="230">
        <f t="shared" si="2"/>
        <v>8.315</v>
      </c>
      <c r="M19" s="97" t="str">
        <f t="shared" si="1"/>
        <v>Nordling, Carey</v>
      </c>
    </row>
    <row r="20" spans="1:13" ht="19.5">
      <c r="A20" s="80">
        <v>19</v>
      </c>
      <c r="B20" s="97" t="s">
        <v>105</v>
      </c>
      <c r="C20" s="96"/>
      <c r="D20" s="79">
        <v>3.5</v>
      </c>
      <c r="E20" s="79">
        <v>7.95</v>
      </c>
      <c r="F20" s="110">
        <v>9.9</v>
      </c>
      <c r="G20" s="79" t="s">
        <v>106</v>
      </c>
      <c r="H20" s="79">
        <v>9.7</v>
      </c>
      <c r="I20" s="79">
        <v>9.6</v>
      </c>
      <c r="J20" s="47">
        <f t="shared" si="0"/>
        <v>40.65</v>
      </c>
      <c r="K20" s="112">
        <v>4</v>
      </c>
      <c r="L20" s="230">
        <f>IF(J20=0,"-",AVERAGE(D20:I20))</f>
        <v>8.129999999999999</v>
      </c>
      <c r="M20" s="97" t="str">
        <f>B20</f>
        <v>Nugent, John</v>
      </c>
    </row>
    <row r="21" spans="1:13" ht="19.5">
      <c r="A21" s="227">
        <v>20</v>
      </c>
      <c r="B21" s="97" t="s">
        <v>88</v>
      </c>
      <c r="C21" s="96"/>
      <c r="D21" s="79" t="s">
        <v>106</v>
      </c>
      <c r="E21" s="79">
        <v>0</v>
      </c>
      <c r="F21" s="110">
        <v>7.3</v>
      </c>
      <c r="G21" s="79" t="s">
        <v>106</v>
      </c>
      <c r="H21" s="79" t="s">
        <v>106</v>
      </c>
      <c r="I21" s="79">
        <v>0</v>
      </c>
      <c r="J21" s="47">
        <f t="shared" si="0"/>
        <v>7.3</v>
      </c>
      <c r="K21" s="112">
        <v>0</v>
      </c>
      <c r="L21" s="230">
        <f t="shared" si="2"/>
        <v>2.433333333333333</v>
      </c>
      <c r="M21" s="97" t="str">
        <f t="shared" si="1"/>
        <v>Owens, Mike</v>
      </c>
    </row>
    <row r="22" spans="1:13" ht="19.5">
      <c r="A22" s="80">
        <v>21</v>
      </c>
      <c r="B22" s="97" t="s">
        <v>98</v>
      </c>
      <c r="C22" s="96"/>
      <c r="D22" s="79" t="s">
        <v>106</v>
      </c>
      <c r="E22" s="79">
        <v>0</v>
      </c>
      <c r="F22" s="79" t="s">
        <v>106</v>
      </c>
      <c r="G22" s="79" t="s">
        <v>106</v>
      </c>
      <c r="H22" s="79" t="s">
        <v>106</v>
      </c>
      <c r="I22" s="79" t="s">
        <v>106</v>
      </c>
      <c r="J22" s="47">
        <f t="shared" si="0"/>
        <v>0</v>
      </c>
      <c r="K22" s="112">
        <v>0</v>
      </c>
      <c r="L22" s="230" t="str">
        <f t="shared" si="2"/>
        <v>-</v>
      </c>
      <c r="M22" s="97" t="str">
        <f t="shared" si="1"/>
        <v>Pick, Nick</v>
      </c>
    </row>
    <row r="23" spans="1:13" ht="19.5">
      <c r="A23" s="227">
        <v>22</v>
      </c>
      <c r="B23" s="97" t="s">
        <v>111</v>
      </c>
      <c r="C23" s="96"/>
      <c r="D23" s="79" t="s">
        <v>106</v>
      </c>
      <c r="E23" s="79" t="s">
        <v>106</v>
      </c>
      <c r="F23" s="132">
        <v>9.6</v>
      </c>
      <c r="G23" s="79">
        <v>9.72</v>
      </c>
      <c r="H23" s="79">
        <v>7.1</v>
      </c>
      <c r="I23" s="79">
        <v>8.3</v>
      </c>
      <c r="J23" s="47">
        <f>SUM(D23:I23)</f>
        <v>34.72</v>
      </c>
      <c r="K23" s="112">
        <v>3.8</v>
      </c>
      <c r="L23" s="230">
        <f>IF(J23=0,"-",AVERAGE(D23:I23))</f>
        <v>8.68</v>
      </c>
      <c r="M23" s="97" t="str">
        <f t="shared" si="1"/>
        <v>Ramlow, Zach</v>
      </c>
    </row>
    <row r="24" spans="1:13" ht="19.5">
      <c r="A24" s="80">
        <v>23</v>
      </c>
      <c r="B24" s="97" t="s">
        <v>2</v>
      </c>
      <c r="C24" s="96"/>
      <c r="D24" s="110">
        <v>12.1</v>
      </c>
      <c r="E24" s="220">
        <v>13.05</v>
      </c>
      <c r="F24" s="132">
        <v>12.2</v>
      </c>
      <c r="G24" s="79" t="s">
        <v>106</v>
      </c>
      <c r="H24" s="79">
        <v>7.2</v>
      </c>
      <c r="I24" s="79">
        <v>4.7</v>
      </c>
      <c r="J24" s="111">
        <f t="shared" si="0"/>
        <v>49.25</v>
      </c>
      <c r="K24" s="112">
        <v>3.7</v>
      </c>
      <c r="L24" s="230">
        <f t="shared" si="2"/>
        <v>9.85</v>
      </c>
      <c r="M24" s="97" t="str">
        <f t="shared" si="1"/>
        <v>Richardson, Dale</v>
      </c>
    </row>
    <row r="25" spans="1:13" ht="19.5">
      <c r="A25" s="227">
        <v>24</v>
      </c>
      <c r="B25" s="97" t="s">
        <v>66</v>
      </c>
      <c r="C25" s="96"/>
      <c r="D25" s="110">
        <v>0</v>
      </c>
      <c r="E25" s="220">
        <v>4.7</v>
      </c>
      <c r="F25" s="79" t="s">
        <v>106</v>
      </c>
      <c r="G25" s="79" t="s">
        <v>106</v>
      </c>
      <c r="H25" s="79">
        <v>1.9</v>
      </c>
      <c r="I25" s="79">
        <v>6</v>
      </c>
      <c r="J25" s="47">
        <f t="shared" si="0"/>
        <v>12.6</v>
      </c>
      <c r="K25" s="112">
        <v>2.5</v>
      </c>
      <c r="L25" s="230">
        <f t="shared" si="2"/>
        <v>3.15</v>
      </c>
      <c r="M25" s="97" t="str">
        <f t="shared" si="1"/>
        <v>Rinevald, Bill</v>
      </c>
    </row>
    <row r="26" spans="1:13" ht="19.5">
      <c r="A26" s="80">
        <v>25</v>
      </c>
      <c r="B26" s="97" t="s">
        <v>86</v>
      </c>
      <c r="C26" s="96"/>
      <c r="D26" s="110" t="s">
        <v>106</v>
      </c>
      <c r="E26" s="220">
        <v>16.63</v>
      </c>
      <c r="F26" s="132">
        <v>12.1</v>
      </c>
      <c r="G26" s="79" t="s">
        <v>106</v>
      </c>
      <c r="H26" s="79">
        <v>7.7</v>
      </c>
      <c r="I26" s="79">
        <v>6.5</v>
      </c>
      <c r="J26" s="47">
        <f t="shared" si="0"/>
        <v>42.93</v>
      </c>
      <c r="K26" s="112">
        <v>4.8</v>
      </c>
      <c r="L26" s="230">
        <f t="shared" si="2"/>
        <v>10.7325</v>
      </c>
      <c r="M26" s="97" t="str">
        <f t="shared" si="1"/>
        <v>Saterbak, Dave</v>
      </c>
    </row>
    <row r="27" spans="1:13" ht="19.5">
      <c r="A27" s="227">
        <v>26</v>
      </c>
      <c r="B27" s="97" t="s">
        <v>87</v>
      </c>
      <c r="C27" s="96"/>
      <c r="D27" s="110" t="s">
        <v>106</v>
      </c>
      <c r="E27" s="79">
        <v>19.17</v>
      </c>
      <c r="F27" s="132">
        <v>8.5</v>
      </c>
      <c r="G27" s="79" t="s">
        <v>106</v>
      </c>
      <c r="H27" s="79" t="s">
        <v>106</v>
      </c>
      <c r="I27" s="79" t="s">
        <v>106</v>
      </c>
      <c r="J27" s="47">
        <f t="shared" si="0"/>
        <v>27.67</v>
      </c>
      <c r="K27" s="112">
        <v>4.6</v>
      </c>
      <c r="L27" s="230">
        <f t="shared" si="2"/>
        <v>13.835</v>
      </c>
      <c r="M27" s="97" t="str">
        <f t="shared" si="1"/>
        <v>Saterbak, Todd</v>
      </c>
    </row>
    <row r="28" spans="1:13" ht="19.5">
      <c r="A28" s="80">
        <v>27</v>
      </c>
      <c r="B28" s="97" t="s">
        <v>35</v>
      </c>
      <c r="C28" s="96"/>
      <c r="D28" s="79" t="s">
        <v>106</v>
      </c>
      <c r="E28" s="112">
        <v>13.84</v>
      </c>
      <c r="F28" s="110">
        <v>11.4</v>
      </c>
      <c r="G28" s="79" t="s">
        <v>106</v>
      </c>
      <c r="H28" s="79">
        <v>2.1</v>
      </c>
      <c r="I28" s="79">
        <v>4.7</v>
      </c>
      <c r="J28" s="47">
        <f t="shared" si="0"/>
        <v>32.040000000000006</v>
      </c>
      <c r="K28" s="112">
        <v>4.1</v>
      </c>
      <c r="L28" s="230">
        <f t="shared" si="2"/>
        <v>8.010000000000002</v>
      </c>
      <c r="M28" s="97" t="str">
        <f t="shared" si="1"/>
        <v>Schwab, Brent</v>
      </c>
    </row>
    <row r="29" spans="1:13" ht="19.5">
      <c r="A29" s="227">
        <v>28</v>
      </c>
      <c r="B29" s="97" t="s">
        <v>91</v>
      </c>
      <c r="C29" s="96"/>
      <c r="D29" s="79" t="s">
        <v>106</v>
      </c>
      <c r="E29" s="79">
        <v>2.3</v>
      </c>
      <c r="F29" s="110">
        <v>8.7</v>
      </c>
      <c r="G29" s="384">
        <v>15.31</v>
      </c>
      <c r="H29" s="79" t="s">
        <v>106</v>
      </c>
      <c r="I29" s="79">
        <v>0</v>
      </c>
      <c r="J29" s="47">
        <f t="shared" si="0"/>
        <v>26.310000000000002</v>
      </c>
      <c r="K29" s="112">
        <v>3.81</v>
      </c>
      <c r="L29" s="230">
        <f t="shared" si="2"/>
        <v>6.577500000000001</v>
      </c>
      <c r="M29" s="97" t="str">
        <f t="shared" si="1"/>
        <v>Strom, Craig</v>
      </c>
    </row>
    <row r="30" spans="1:13" ht="19.5">
      <c r="A30" s="80">
        <v>29</v>
      </c>
      <c r="B30" s="97" t="s">
        <v>64</v>
      </c>
      <c r="C30" s="96"/>
      <c r="D30" s="79" t="s">
        <v>106</v>
      </c>
      <c r="E30" s="127">
        <v>4.29</v>
      </c>
      <c r="F30" s="110">
        <v>11.6</v>
      </c>
      <c r="G30" s="79">
        <v>8.19</v>
      </c>
      <c r="H30" s="79">
        <v>3.4</v>
      </c>
      <c r="I30" s="79">
        <v>1.6</v>
      </c>
      <c r="J30" s="47">
        <f t="shared" si="0"/>
        <v>29.08</v>
      </c>
      <c r="K30" s="112">
        <v>3.2</v>
      </c>
      <c r="L30" s="230">
        <f>IF(J30=0,"-",AVERAGE(D30:I30))</f>
        <v>5.816</v>
      </c>
      <c r="M30" s="97" t="str">
        <f t="shared" si="1"/>
        <v>Thies, Doug</v>
      </c>
    </row>
    <row r="31" spans="1:13" ht="19.5">
      <c r="A31" s="227">
        <v>30</v>
      </c>
      <c r="B31" s="97" t="s">
        <v>3</v>
      </c>
      <c r="C31" s="96"/>
      <c r="D31" s="110">
        <v>4</v>
      </c>
      <c r="E31" s="378">
        <v>20.08</v>
      </c>
      <c r="F31" s="132">
        <v>8.2</v>
      </c>
      <c r="G31" s="79">
        <v>12.56</v>
      </c>
      <c r="H31" s="79">
        <v>9.3</v>
      </c>
      <c r="I31" s="79">
        <v>2.6</v>
      </c>
      <c r="J31" s="111">
        <f t="shared" si="0"/>
        <v>56.74</v>
      </c>
      <c r="K31" s="112">
        <v>5</v>
      </c>
      <c r="L31" s="230">
        <f t="shared" si="2"/>
        <v>9.456666666666667</v>
      </c>
      <c r="M31" s="97" t="str">
        <f t="shared" si="1"/>
        <v>Young, Bill</v>
      </c>
    </row>
    <row r="32" spans="2:13" ht="19.5">
      <c r="B32" s="39" t="s">
        <v>40</v>
      </c>
      <c r="C32" s="25"/>
      <c r="D32" s="67">
        <f>'Individual Tourney Results'!C33</f>
        <v>37</v>
      </c>
      <c r="E32" s="67">
        <f>'Individual Tourney Results'!G33</f>
        <v>85</v>
      </c>
      <c r="F32" s="67">
        <f>'Individual Tourney Results'!K33</f>
        <v>115</v>
      </c>
      <c r="G32" s="67">
        <f>'Individual Tourney Results'!O33</f>
        <v>52</v>
      </c>
      <c r="H32" s="67">
        <f>'Individual Tourney Results'!S33</f>
        <v>61</v>
      </c>
      <c r="I32" s="346">
        <f>'Individual Tourney Results'!W33</f>
        <v>53</v>
      </c>
      <c r="J32" s="67">
        <f t="shared" si="0"/>
        <v>403</v>
      </c>
      <c r="L32" s="336" t="s">
        <v>72</v>
      </c>
      <c r="M32" s="308">
        <v>4</v>
      </c>
    </row>
    <row r="33" spans="1:13" s="15" customFormat="1" ht="19.5">
      <c r="A33"/>
      <c r="B33" s="29" t="s">
        <v>52</v>
      </c>
      <c r="C33" s="25"/>
      <c r="D33" s="221">
        <f aca="true" t="shared" si="3" ref="D33:J33">SUM(D1:D31)</f>
        <v>91.8</v>
      </c>
      <c r="E33" s="221">
        <f t="shared" si="3"/>
        <v>237.07</v>
      </c>
      <c r="F33" s="221">
        <f t="shared" si="3"/>
        <v>216.29999999999998</v>
      </c>
      <c r="G33" s="221">
        <f t="shared" si="3"/>
        <v>117.72</v>
      </c>
      <c r="H33" s="221">
        <f>SUM(H1:H31)</f>
        <v>96.7</v>
      </c>
      <c r="I33" s="221">
        <f t="shared" si="3"/>
        <v>98.39999999999999</v>
      </c>
      <c r="J33" s="221">
        <f t="shared" si="3"/>
        <v>857.9899999999999</v>
      </c>
      <c r="L33" s="337" t="s">
        <v>73</v>
      </c>
      <c r="M33" s="309">
        <v>0</v>
      </c>
    </row>
    <row r="34" spans="1:12" s="15" customFormat="1" ht="22.5">
      <c r="A34"/>
      <c r="B34" s="29" t="s">
        <v>53</v>
      </c>
      <c r="C34" s="25"/>
      <c r="D34" s="221">
        <f aca="true" t="shared" si="4" ref="D34:I34">IF(D32=0,"-",D33/D32)</f>
        <v>2.481081081081081</v>
      </c>
      <c r="E34" s="221">
        <f t="shared" si="4"/>
        <v>2.7890588235294116</v>
      </c>
      <c r="F34" s="221">
        <f t="shared" si="4"/>
        <v>1.8808695652173912</v>
      </c>
      <c r="G34" s="221">
        <f t="shared" si="4"/>
        <v>2.2638461538461536</v>
      </c>
      <c r="H34" s="221">
        <f t="shared" si="4"/>
        <v>1.5852459016393443</v>
      </c>
      <c r="I34" s="221">
        <f t="shared" si="4"/>
        <v>1.8566037735849055</v>
      </c>
      <c r="J34" s="221">
        <f>IF(J32=0,"-",J33/J32)</f>
        <v>2.1290074441687343</v>
      </c>
      <c r="L34" s="335"/>
    </row>
    <row r="35" spans="1:12" s="15" customFormat="1" ht="20.25" thickBot="1">
      <c r="A35"/>
      <c r="B35" s="2"/>
      <c r="C35" s="25"/>
      <c r="D35" s="46"/>
      <c r="E35" s="30"/>
      <c r="F35" s="21"/>
      <c r="G35" s="20"/>
      <c r="H35" s="23"/>
      <c r="I35" s="21"/>
      <c r="K35" s="11"/>
      <c r="L35" s="45"/>
    </row>
    <row r="36" spans="2:12" ht="21" thickBot="1">
      <c r="B36" s="321" t="s">
        <v>54</v>
      </c>
      <c r="C36" s="322"/>
      <c r="D36" s="323"/>
      <c r="E36" s="392" t="s">
        <v>99</v>
      </c>
      <c r="F36" s="393"/>
      <c r="G36" s="324" t="s">
        <v>55</v>
      </c>
      <c r="H36" s="325"/>
      <c r="J36" s="250" t="s">
        <v>74</v>
      </c>
      <c r="K36" s="251"/>
      <c r="L36" s="252"/>
    </row>
    <row r="37" spans="1:12" ht="20.25" thickBot="1">
      <c r="A37" s="23">
        <v>1</v>
      </c>
      <c r="B37" s="97" t="s">
        <v>2</v>
      </c>
      <c r="C37" s="389"/>
      <c r="D37" s="365">
        <v>84.5</v>
      </c>
      <c r="E37" s="366"/>
      <c r="F37" s="351">
        <v>1</v>
      </c>
      <c r="G37" s="332" t="s">
        <v>2</v>
      </c>
      <c r="H37" s="331">
        <v>84.5</v>
      </c>
      <c r="J37" s="324" t="s">
        <v>55</v>
      </c>
      <c r="K37" s="324"/>
      <c r="L37" s="326"/>
    </row>
    <row r="38" spans="1:12" ht="21">
      <c r="A38" s="23">
        <v>2</v>
      </c>
      <c r="B38" s="97" t="s">
        <v>56</v>
      </c>
      <c r="C38" s="330"/>
      <c r="D38" s="331">
        <v>84</v>
      </c>
      <c r="E38" s="366"/>
      <c r="F38" s="23">
        <v>2</v>
      </c>
      <c r="G38" s="332" t="s">
        <v>86</v>
      </c>
      <c r="H38" s="331">
        <v>81</v>
      </c>
      <c r="I38" s="68">
        <v>1</v>
      </c>
      <c r="J38" s="333" t="s">
        <v>105</v>
      </c>
      <c r="K38" s="334"/>
      <c r="L38" s="331">
        <v>80</v>
      </c>
    </row>
    <row r="39" spans="1:12" ht="19.5">
      <c r="A39" s="23">
        <v>3</v>
      </c>
      <c r="B39" s="97" t="s">
        <v>86</v>
      </c>
      <c r="C39" s="330"/>
      <c r="D39" s="331">
        <v>81</v>
      </c>
      <c r="E39" s="366"/>
      <c r="F39" s="23">
        <v>3</v>
      </c>
      <c r="G39" s="329" t="s">
        <v>105</v>
      </c>
      <c r="H39" s="331">
        <v>80</v>
      </c>
      <c r="I39" s="69">
        <v>2</v>
      </c>
      <c r="J39" s="333"/>
      <c r="K39" s="334"/>
      <c r="L39" s="331"/>
    </row>
    <row r="40" spans="1:12" ht="19.5">
      <c r="A40" s="23">
        <v>4</v>
      </c>
      <c r="B40" s="97" t="s">
        <v>105</v>
      </c>
      <c r="C40" s="330"/>
      <c r="D40" s="331">
        <v>80</v>
      </c>
      <c r="E40" s="366"/>
      <c r="F40" s="351">
        <v>4</v>
      </c>
      <c r="G40" s="329" t="s">
        <v>56</v>
      </c>
      <c r="H40" s="331">
        <v>78</v>
      </c>
      <c r="I40" s="69">
        <v>3</v>
      </c>
      <c r="J40" s="333"/>
      <c r="K40" s="334"/>
      <c r="L40" s="331"/>
    </row>
    <row r="41" spans="1:12" ht="21.75" customHeight="1">
      <c r="A41" s="23">
        <v>5</v>
      </c>
      <c r="B41" s="97" t="s">
        <v>3</v>
      </c>
      <c r="C41" s="330"/>
      <c r="D41" s="331">
        <v>80</v>
      </c>
      <c r="E41" s="366"/>
      <c r="F41" s="351">
        <v>5</v>
      </c>
      <c r="G41" s="329" t="s">
        <v>3</v>
      </c>
      <c r="H41" s="331">
        <v>72</v>
      </c>
      <c r="I41" s="69">
        <v>4</v>
      </c>
      <c r="J41" s="333"/>
      <c r="K41" s="334"/>
      <c r="L41" s="331"/>
    </row>
    <row r="42" spans="1:12" ht="20.25" customHeight="1">
      <c r="A42" s="23">
        <v>6</v>
      </c>
      <c r="B42" s="97" t="s">
        <v>61</v>
      </c>
      <c r="C42" s="330"/>
      <c r="D42" s="331">
        <v>69.5</v>
      </c>
      <c r="E42" s="366"/>
      <c r="F42" s="351">
        <v>6</v>
      </c>
      <c r="G42" s="329" t="s">
        <v>61</v>
      </c>
      <c r="H42" s="331">
        <v>69.5</v>
      </c>
      <c r="I42" s="69">
        <v>5</v>
      </c>
      <c r="J42" s="333"/>
      <c r="K42" s="334"/>
      <c r="L42" s="364"/>
    </row>
    <row r="43" spans="1:12" ht="19.5">
      <c r="A43" s="23">
        <v>7</v>
      </c>
      <c r="B43" s="97" t="s">
        <v>24</v>
      </c>
      <c r="C43" s="329"/>
      <c r="D43" s="331">
        <v>69</v>
      </c>
      <c r="E43" s="366"/>
      <c r="F43" s="351">
        <v>7</v>
      </c>
      <c r="G43" s="329" t="s">
        <v>24</v>
      </c>
      <c r="H43" s="331">
        <v>69</v>
      </c>
      <c r="I43" s="69">
        <v>6</v>
      </c>
      <c r="J43" s="333"/>
      <c r="K43" s="334"/>
      <c r="L43" s="331"/>
    </row>
    <row r="44" spans="1:12" ht="19.5">
      <c r="A44" s="23">
        <v>8</v>
      </c>
      <c r="B44" s="97" t="s">
        <v>0</v>
      </c>
      <c r="C44" s="330"/>
      <c r="D44" s="331">
        <v>63.5</v>
      </c>
      <c r="E44" s="366"/>
      <c r="F44" s="351">
        <v>8</v>
      </c>
      <c r="G44" s="329" t="s">
        <v>60</v>
      </c>
      <c r="H44" s="331">
        <v>63</v>
      </c>
      <c r="I44" s="69"/>
      <c r="J44" s="22"/>
      <c r="K44" s="41"/>
      <c r="L44" s="26"/>
    </row>
    <row r="45" spans="1:12" ht="19.5">
      <c r="A45" s="23">
        <v>9</v>
      </c>
      <c r="B45" s="97" t="s">
        <v>60</v>
      </c>
      <c r="C45" s="330"/>
      <c r="D45" s="331">
        <v>63</v>
      </c>
      <c r="E45" s="366"/>
      <c r="F45" s="351">
        <v>9</v>
      </c>
      <c r="G45" s="329" t="s">
        <v>0</v>
      </c>
      <c r="H45" s="331">
        <v>60.5</v>
      </c>
      <c r="I45" s="69"/>
      <c r="J45" s="22"/>
      <c r="K45" s="41"/>
      <c r="L45" s="26"/>
    </row>
    <row r="46" spans="1:12" ht="19.5">
      <c r="A46" s="23">
        <v>10</v>
      </c>
      <c r="B46" s="97" t="s">
        <v>59</v>
      </c>
      <c r="C46" s="330"/>
      <c r="D46" s="364">
        <v>59.5</v>
      </c>
      <c r="E46" s="366"/>
      <c r="F46" s="351">
        <v>10</v>
      </c>
      <c r="G46" s="329" t="s">
        <v>59</v>
      </c>
      <c r="H46" s="331">
        <v>59.5</v>
      </c>
      <c r="I46" s="69"/>
      <c r="J46" s="29"/>
      <c r="K46" s="15"/>
      <c r="L46" s="26"/>
    </row>
    <row r="47" spans="1:8" ht="19.5">
      <c r="A47" s="23">
        <v>11</v>
      </c>
      <c r="B47" s="97" t="s">
        <v>1</v>
      </c>
      <c r="C47" s="330"/>
      <c r="D47" s="331" t="s">
        <v>117</v>
      </c>
      <c r="E47" s="366"/>
      <c r="F47" s="351">
        <v>11</v>
      </c>
      <c r="G47" s="329" t="s">
        <v>1</v>
      </c>
      <c r="H47" s="331" t="s">
        <v>117</v>
      </c>
    </row>
    <row r="48" spans="1:8" ht="19.5">
      <c r="A48" s="23">
        <v>12</v>
      </c>
      <c r="B48" s="97" t="s">
        <v>35</v>
      </c>
      <c r="C48" s="329"/>
      <c r="D48" s="331">
        <v>59</v>
      </c>
      <c r="E48" s="366"/>
      <c r="F48" s="351">
        <v>12</v>
      </c>
      <c r="G48" s="329" t="s">
        <v>35</v>
      </c>
      <c r="H48" s="331">
        <v>59</v>
      </c>
    </row>
    <row r="49" spans="1:8" ht="19.5">
      <c r="A49" s="23">
        <v>13</v>
      </c>
      <c r="B49" s="97" t="s">
        <v>57</v>
      </c>
      <c r="C49" s="330"/>
      <c r="D49" s="331">
        <v>58.5</v>
      </c>
      <c r="E49" s="366"/>
      <c r="F49" s="351">
        <v>13</v>
      </c>
      <c r="G49" s="332" t="s">
        <v>89</v>
      </c>
      <c r="H49" s="331">
        <v>55.5</v>
      </c>
    </row>
    <row r="50" spans="1:13" ht="19.5">
      <c r="A50" s="23">
        <v>14</v>
      </c>
      <c r="B50" s="97" t="s">
        <v>89</v>
      </c>
      <c r="C50" s="330"/>
      <c r="D50" s="331">
        <v>55.5</v>
      </c>
      <c r="E50" s="366"/>
      <c r="F50" s="351">
        <v>14</v>
      </c>
      <c r="G50" s="329" t="s">
        <v>57</v>
      </c>
      <c r="H50" s="331">
        <v>55</v>
      </c>
      <c r="M50" s="2"/>
    </row>
    <row r="51" spans="1:8" ht="19.5">
      <c r="A51" s="23">
        <v>15</v>
      </c>
      <c r="B51" s="97" t="s">
        <v>111</v>
      </c>
      <c r="C51" s="330"/>
      <c r="D51" s="331">
        <v>54.5</v>
      </c>
      <c r="E51" s="369"/>
      <c r="F51" s="351">
        <v>15</v>
      </c>
      <c r="G51" s="329" t="s">
        <v>111</v>
      </c>
      <c r="H51" s="331">
        <v>54.5</v>
      </c>
    </row>
    <row r="52" spans="1:8" ht="19.5">
      <c r="A52" s="23">
        <v>16</v>
      </c>
      <c r="B52" s="97" t="s">
        <v>64</v>
      </c>
      <c r="C52" s="330"/>
      <c r="D52" s="331">
        <v>47</v>
      </c>
      <c r="F52" s="23">
        <v>16</v>
      </c>
      <c r="G52" s="329" t="s">
        <v>64</v>
      </c>
      <c r="H52" s="331">
        <v>47</v>
      </c>
    </row>
    <row r="53" spans="1:8" ht="19.5">
      <c r="A53" s="23">
        <v>17</v>
      </c>
      <c r="B53" s="97" t="s">
        <v>100</v>
      </c>
      <c r="C53" s="330"/>
      <c r="D53" s="331">
        <v>41.5</v>
      </c>
      <c r="F53" s="23">
        <v>17</v>
      </c>
      <c r="G53" s="329" t="s">
        <v>100</v>
      </c>
      <c r="H53" s="331" t="s">
        <v>118</v>
      </c>
    </row>
    <row r="54" spans="1:8" ht="19.5">
      <c r="A54" s="23">
        <v>18</v>
      </c>
      <c r="B54" s="97" t="s">
        <v>62</v>
      </c>
      <c r="C54" s="330"/>
      <c r="D54" s="331">
        <v>40.5</v>
      </c>
      <c r="F54" s="23">
        <v>18</v>
      </c>
      <c r="G54" s="329" t="s">
        <v>62</v>
      </c>
      <c r="H54" s="331">
        <v>40.5</v>
      </c>
    </row>
    <row r="55" spans="1:10" ht="20.25" customHeight="1">
      <c r="A55" s="23">
        <v>19</v>
      </c>
      <c r="B55" s="97" t="s">
        <v>87</v>
      </c>
      <c r="C55" s="330"/>
      <c r="D55" s="331">
        <v>36</v>
      </c>
      <c r="F55" s="23">
        <v>19</v>
      </c>
      <c r="G55" s="329" t="s">
        <v>87</v>
      </c>
      <c r="H55" s="331">
        <v>36</v>
      </c>
      <c r="J55" s="39" t="s">
        <v>50</v>
      </c>
    </row>
    <row r="56" spans="1:13" ht="19.5">
      <c r="A56" s="23">
        <v>20</v>
      </c>
      <c r="B56" s="97" t="s">
        <v>90</v>
      </c>
      <c r="C56" s="330"/>
      <c r="D56" s="331">
        <v>32.5</v>
      </c>
      <c r="F56" s="23">
        <v>20</v>
      </c>
      <c r="G56" s="329" t="s">
        <v>90</v>
      </c>
      <c r="H56" s="331">
        <v>32.5</v>
      </c>
      <c r="J56" s="340" t="s">
        <v>79</v>
      </c>
      <c r="K56" s="168"/>
      <c r="L56" s="169"/>
      <c r="M56" s="245"/>
    </row>
    <row r="57" spans="1:13" ht="19.5">
      <c r="A57" s="23">
        <v>21</v>
      </c>
      <c r="B57" s="97" t="s">
        <v>91</v>
      </c>
      <c r="C57" s="330"/>
      <c r="D57" s="331">
        <v>30.5</v>
      </c>
      <c r="F57" s="23">
        <v>21</v>
      </c>
      <c r="G57" s="329" t="s">
        <v>91</v>
      </c>
      <c r="H57" s="331">
        <v>30.5</v>
      </c>
      <c r="J57" s="338" t="s">
        <v>41</v>
      </c>
      <c r="K57" s="170"/>
      <c r="L57" s="107"/>
      <c r="M57" s="246"/>
    </row>
    <row r="58" spans="1:13" ht="19.5">
      <c r="A58" s="70">
        <v>22</v>
      </c>
      <c r="B58" s="97" t="s">
        <v>66</v>
      </c>
      <c r="C58" s="330"/>
      <c r="D58" s="331">
        <v>28</v>
      </c>
      <c r="F58" s="70">
        <v>22</v>
      </c>
      <c r="G58" s="329" t="s">
        <v>66</v>
      </c>
      <c r="H58" s="331">
        <v>28</v>
      </c>
      <c r="J58" s="339" t="s">
        <v>75</v>
      </c>
      <c r="K58" s="171"/>
      <c r="L58" s="107"/>
      <c r="M58" s="246"/>
    </row>
    <row r="59" spans="1:13" ht="18.75" customHeight="1">
      <c r="A59" s="70">
        <v>23</v>
      </c>
      <c r="B59" s="97" t="s">
        <v>63</v>
      </c>
      <c r="C59" s="330"/>
      <c r="D59" s="331">
        <v>22</v>
      </c>
      <c r="F59" s="70">
        <v>23</v>
      </c>
      <c r="G59" s="329" t="s">
        <v>63</v>
      </c>
      <c r="H59" s="331">
        <v>22</v>
      </c>
      <c r="J59" s="172" t="s">
        <v>58</v>
      </c>
      <c r="K59" s="173"/>
      <c r="L59" s="173"/>
      <c r="M59" s="246"/>
    </row>
    <row r="60" spans="1:13" ht="18.75" customHeight="1">
      <c r="A60" s="70">
        <v>24</v>
      </c>
      <c r="B60" s="97" t="s">
        <v>48</v>
      </c>
      <c r="C60" s="330"/>
      <c r="D60" s="331">
        <v>19</v>
      </c>
      <c r="F60" s="70">
        <v>24</v>
      </c>
      <c r="G60" s="329" t="s">
        <v>48</v>
      </c>
      <c r="H60" s="331">
        <v>19</v>
      </c>
      <c r="J60" s="174"/>
      <c r="K60" s="107"/>
      <c r="L60" s="107"/>
      <c r="M60" s="246"/>
    </row>
    <row r="61" spans="1:13" ht="18.75" customHeight="1">
      <c r="A61" s="71">
        <v>25</v>
      </c>
      <c r="B61" s="97" t="s">
        <v>39</v>
      </c>
      <c r="C61" s="330"/>
      <c r="D61" s="331">
        <v>14</v>
      </c>
      <c r="F61" s="71">
        <v>25</v>
      </c>
      <c r="G61" s="329" t="s">
        <v>39</v>
      </c>
      <c r="H61" s="331">
        <v>14</v>
      </c>
      <c r="J61" s="175" t="s">
        <v>51</v>
      </c>
      <c r="K61" s="32"/>
      <c r="L61" s="32"/>
      <c r="M61" s="247"/>
    </row>
    <row r="62" spans="1:13" ht="20.25" customHeight="1">
      <c r="A62" s="23">
        <v>26</v>
      </c>
      <c r="B62" s="97" t="s">
        <v>116</v>
      </c>
      <c r="C62" s="330"/>
      <c r="D62" s="331">
        <v>10</v>
      </c>
      <c r="F62" s="23">
        <v>26</v>
      </c>
      <c r="G62" s="329" t="s">
        <v>116</v>
      </c>
      <c r="H62" s="331">
        <v>10</v>
      </c>
      <c r="J62" s="108" t="s">
        <v>36</v>
      </c>
      <c r="K62" s="72"/>
      <c r="L62" s="107"/>
      <c r="M62" s="248"/>
    </row>
    <row r="63" spans="1:13" ht="19.5">
      <c r="A63" s="70">
        <v>27</v>
      </c>
      <c r="B63" s="97" t="s">
        <v>88</v>
      </c>
      <c r="C63" s="330"/>
      <c r="D63" s="331">
        <v>9</v>
      </c>
      <c r="F63" s="70">
        <v>27</v>
      </c>
      <c r="G63" s="329" t="s">
        <v>88</v>
      </c>
      <c r="H63" s="331">
        <v>9</v>
      </c>
      <c r="J63" s="108" t="s">
        <v>78</v>
      </c>
      <c r="K63" s="72"/>
      <c r="L63" s="107"/>
      <c r="M63" s="248"/>
    </row>
    <row r="64" spans="1:13" ht="19.5" customHeight="1">
      <c r="A64" s="23">
        <v>28</v>
      </c>
      <c r="B64" s="97" t="s">
        <v>44</v>
      </c>
      <c r="C64" s="391"/>
      <c r="D64" s="331">
        <v>6</v>
      </c>
      <c r="F64" s="23">
        <v>28</v>
      </c>
      <c r="G64" s="329" t="s">
        <v>44</v>
      </c>
      <c r="H64" s="331">
        <v>6</v>
      </c>
      <c r="J64" s="108" t="s">
        <v>37</v>
      </c>
      <c r="K64" s="72"/>
      <c r="L64" s="107"/>
      <c r="M64" s="248"/>
    </row>
    <row r="65" spans="1:13" ht="19.5" customHeight="1">
      <c r="A65" s="23">
        <v>29</v>
      </c>
      <c r="B65" s="97" t="s">
        <v>98</v>
      </c>
      <c r="C65" s="367"/>
      <c r="D65" s="331">
        <v>1.5</v>
      </c>
      <c r="F65" s="23">
        <v>29</v>
      </c>
      <c r="G65" s="329" t="s">
        <v>98</v>
      </c>
      <c r="H65" s="364">
        <v>1.5</v>
      </c>
      <c r="J65" s="108" t="s">
        <v>38</v>
      </c>
      <c r="K65" s="72"/>
      <c r="L65" s="107"/>
      <c r="M65" s="248"/>
    </row>
    <row r="66" spans="1:13" ht="19.5" customHeight="1">
      <c r="A66" s="23">
        <v>30</v>
      </c>
      <c r="B66" s="97" t="s">
        <v>65</v>
      </c>
      <c r="C66" s="367"/>
      <c r="D66" s="331">
        <v>0</v>
      </c>
      <c r="F66" s="23">
        <v>30</v>
      </c>
      <c r="G66" s="329" t="s">
        <v>65</v>
      </c>
      <c r="H66" s="331">
        <v>0</v>
      </c>
      <c r="J66" s="176"/>
      <c r="K66" s="177"/>
      <c r="L66" s="178"/>
      <c r="M66" s="249"/>
    </row>
  </sheetData>
  <sheetProtection/>
  <mergeCells count="1">
    <mergeCell ref="E36:F36"/>
  </mergeCells>
  <printOptions/>
  <pageMargins left="0.5" right="0.5" top="0.35" bottom="0.4" header="0.2" footer="0.25"/>
  <pageSetup horizontalDpi="300" verticalDpi="300" orientation="landscape" scale="43" r:id="rId1"/>
  <headerFooter alignWithMargins="0">
    <oddHeader>&amp;C&amp;"Comic Sans MS,Bold Italic"&amp;14 &amp;13 2008 SPORTSMEN  BASSMASTERS  
"TOURNAMENT WEIGHT/POINTS"&amp;14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5"/>
  <sheetViews>
    <sheetView zoomScale="75" zoomScaleNormal="75" zoomScalePageLayoutView="0" workbookViewId="0" topLeftCell="A1">
      <selection activeCell="B36" sqref="B36"/>
    </sheetView>
  </sheetViews>
  <sheetFormatPr defaultColWidth="9.140625" defaultRowHeight="12.75"/>
  <cols>
    <col min="1" max="1" width="3.7109375" style="63" customWidth="1"/>
    <col min="2" max="2" width="32.8515625" style="63" customWidth="1"/>
    <col min="3" max="3" width="20.8515625" style="63" hidden="1" customWidth="1"/>
    <col min="4" max="4" width="9.421875" style="63" bestFit="1" customWidth="1"/>
    <col min="5" max="5" width="8.7109375" style="63" customWidth="1"/>
    <col min="6" max="6" width="6.421875" style="63" bestFit="1" customWidth="1"/>
    <col min="7" max="7" width="6.57421875" style="63" bestFit="1" customWidth="1"/>
    <col min="8" max="8" width="6.57421875" style="63" customWidth="1"/>
    <col min="9" max="9" width="6.7109375" style="63" customWidth="1"/>
    <col min="10" max="10" width="11.00390625" style="63" bestFit="1" customWidth="1"/>
    <col min="11" max="11" width="6.00390625" style="63" customWidth="1"/>
    <col min="12" max="12" width="11.140625" style="63" bestFit="1" customWidth="1"/>
    <col min="13" max="13" width="6.00390625" style="63" customWidth="1"/>
    <col min="14" max="14" width="11.140625" style="63" bestFit="1" customWidth="1"/>
    <col min="15" max="15" width="6.00390625" style="63" customWidth="1"/>
    <col min="16" max="16" width="7.57421875" style="63" customWidth="1"/>
    <col min="17" max="17" width="6.57421875" style="63" customWidth="1"/>
    <col min="18" max="18" width="9.140625" style="63" bestFit="1" customWidth="1"/>
    <col min="19" max="19" width="6.00390625" style="63" customWidth="1"/>
    <col min="20" max="20" width="9.140625" style="63" bestFit="1" customWidth="1"/>
    <col min="21" max="21" width="6.00390625" style="63" customWidth="1"/>
    <col min="22" max="22" width="8.8515625" style="63" customWidth="1"/>
    <col min="23" max="23" width="11.8515625" style="63" bestFit="1" customWidth="1"/>
    <col min="24" max="24" width="22.7109375" style="63" customWidth="1"/>
    <col min="25" max="25" width="20.57421875" style="63" customWidth="1"/>
    <col min="26" max="27" width="9.140625" style="63" customWidth="1"/>
    <col min="28" max="28" width="9.140625" style="64" customWidth="1"/>
    <col min="29" max="16384" width="9.140625" style="63" customWidth="1"/>
  </cols>
  <sheetData>
    <row r="1" spans="1:37" s="9" customFormat="1" ht="20.25" thickBot="1">
      <c r="A1" s="267"/>
      <c r="B1" s="265"/>
      <c r="C1" s="262"/>
      <c r="D1" s="125" t="s">
        <v>4</v>
      </c>
      <c r="E1" s="125" t="s">
        <v>5</v>
      </c>
      <c r="F1" s="269" t="s">
        <v>6</v>
      </c>
      <c r="G1" s="269" t="s">
        <v>7</v>
      </c>
      <c r="H1" s="269" t="s">
        <v>8</v>
      </c>
      <c r="I1" s="269" t="s">
        <v>9</v>
      </c>
      <c r="J1" s="270" t="s">
        <v>10</v>
      </c>
      <c r="K1" s="259"/>
      <c r="L1" s="258" t="s">
        <v>11</v>
      </c>
      <c r="M1" s="259"/>
      <c r="N1" s="258" t="s">
        <v>12</v>
      </c>
      <c r="O1" s="259"/>
      <c r="P1" s="258" t="s">
        <v>13</v>
      </c>
      <c r="Q1" s="259"/>
      <c r="R1" s="258" t="s">
        <v>14</v>
      </c>
      <c r="S1" s="259"/>
      <c r="T1" s="258" t="s">
        <v>15</v>
      </c>
      <c r="U1" s="259"/>
      <c r="V1" s="126" t="s">
        <v>25</v>
      </c>
      <c r="W1" s="125" t="s">
        <v>16</v>
      </c>
      <c r="X1" s="123" t="s">
        <v>47</v>
      </c>
      <c r="Y1" s="31"/>
      <c r="AH1" s="14"/>
      <c r="AI1" s="14"/>
      <c r="AJ1" s="14"/>
      <c r="AK1" s="14"/>
    </row>
    <row r="2" spans="1:36" s="9" customFormat="1" ht="18.75" customHeight="1" thickBot="1">
      <c r="A2" s="266" t="s">
        <v>22</v>
      </c>
      <c r="B2" s="264"/>
      <c r="C2" s="263"/>
      <c r="D2" s="268" t="s">
        <v>17</v>
      </c>
      <c r="E2" s="268" t="s">
        <v>17</v>
      </c>
      <c r="F2" s="268" t="s">
        <v>17</v>
      </c>
      <c r="G2" s="268" t="s">
        <v>17</v>
      </c>
      <c r="H2" s="268" t="s">
        <v>17</v>
      </c>
      <c r="I2" s="268" t="s">
        <v>17</v>
      </c>
      <c r="J2" s="271" t="s">
        <v>18</v>
      </c>
      <c r="K2" s="260" t="s">
        <v>17</v>
      </c>
      <c r="L2" s="271" t="s">
        <v>18</v>
      </c>
      <c r="M2" s="260" t="s">
        <v>17</v>
      </c>
      <c r="N2" s="271" t="s">
        <v>18</v>
      </c>
      <c r="O2" s="260" t="s">
        <v>17</v>
      </c>
      <c r="P2" s="271" t="s">
        <v>18</v>
      </c>
      <c r="Q2" s="260" t="s">
        <v>17</v>
      </c>
      <c r="R2" s="271" t="s">
        <v>18</v>
      </c>
      <c r="S2" s="260" t="s">
        <v>17</v>
      </c>
      <c r="T2" s="271" t="s">
        <v>18</v>
      </c>
      <c r="U2" s="260" t="s">
        <v>17</v>
      </c>
      <c r="V2" s="209" t="s">
        <v>26</v>
      </c>
      <c r="W2" s="124" t="s">
        <v>19</v>
      </c>
      <c r="X2" s="124" t="s">
        <v>23</v>
      </c>
      <c r="Y2" s="29"/>
      <c r="AH2" s="14"/>
      <c r="AI2" s="14"/>
      <c r="AJ2" s="14"/>
    </row>
    <row r="3" spans="1:27" s="3" customFormat="1" ht="19.5">
      <c r="A3" s="228" t="s">
        <v>56</v>
      </c>
      <c r="B3" s="227"/>
      <c r="C3" s="253"/>
      <c r="D3" s="254">
        <v>5</v>
      </c>
      <c r="E3" s="253">
        <v>5</v>
      </c>
      <c r="F3" s="254">
        <v>5</v>
      </c>
      <c r="G3" s="254">
        <v>5</v>
      </c>
      <c r="H3" s="254"/>
      <c r="I3" s="255"/>
      <c r="J3" s="256">
        <f>IF('Creel Surveys'!B2="Yes",'Total Pounds'!D2+5,"0.00")</f>
        <v>8.2</v>
      </c>
      <c r="K3" s="255">
        <v>5</v>
      </c>
      <c r="L3" s="256">
        <f>IF('Creel Surveys'!C2="Yes",'Total Pounds'!E2+5,"0.00")</f>
        <v>17.619999999999997</v>
      </c>
      <c r="M3" s="255">
        <v>5</v>
      </c>
      <c r="N3" s="256">
        <f>IF('Creel Surveys'!D2="Yes",'Total Pounds'!F2+5+6,"0.00")</f>
        <v>23.3</v>
      </c>
      <c r="O3" s="255">
        <v>5</v>
      </c>
      <c r="P3" s="256">
        <f>IF('Creel Surveys'!E2="Yes",'Total Pounds'!G2+5+6,"0.00")</f>
        <v>24.3</v>
      </c>
      <c r="Q3" s="255">
        <v>5</v>
      </c>
      <c r="R3" s="256">
        <f>IF('Creel Surveys'!F2="Yes",'Total Pounds'!H2+5,"0.00")</f>
        <v>8</v>
      </c>
      <c r="S3" s="255"/>
      <c r="T3" s="256">
        <f>IF('Creel Surveys'!G2="Yes",'Total Pounds'!I2+5,"0.00")</f>
        <v>11.6</v>
      </c>
      <c r="U3" s="257">
        <v>5</v>
      </c>
      <c r="V3" s="254">
        <f>'Special Events'!I2</f>
        <v>0</v>
      </c>
      <c r="W3" s="225">
        <v>20</v>
      </c>
      <c r="X3" s="261">
        <f aca="true" t="shared" si="0" ref="X3:X32">SUM(C3:W3)</f>
        <v>158.02</v>
      </c>
      <c r="Y3" s="97" t="str">
        <f aca="true" t="shared" si="1" ref="Y3:Y32">A3</f>
        <v>Battin, Jim</v>
      </c>
      <c r="Z3" s="62"/>
      <c r="AA3" s="10"/>
    </row>
    <row r="4" spans="1:26" s="3" customFormat="1" ht="19.5">
      <c r="A4" s="97" t="s">
        <v>0</v>
      </c>
      <c r="B4" s="85"/>
      <c r="C4" s="159"/>
      <c r="D4" s="222">
        <v>5</v>
      </c>
      <c r="E4" s="159">
        <v>5</v>
      </c>
      <c r="F4" s="222">
        <v>5</v>
      </c>
      <c r="G4" s="222">
        <v>5</v>
      </c>
      <c r="H4" s="222">
        <v>5</v>
      </c>
      <c r="I4" s="223">
        <v>5</v>
      </c>
      <c r="J4" s="256">
        <f>IF('Creel Surveys'!B3="Yes",'Total Pounds'!D3+5+6,"0.00")</f>
        <v>23.7</v>
      </c>
      <c r="K4" s="223">
        <v>5</v>
      </c>
      <c r="L4" s="256">
        <f>IF('Creel Surveys'!C3="Yes",'Total Pounds'!E3+5,"0.00")</f>
        <v>10.93</v>
      </c>
      <c r="M4" s="223"/>
      <c r="N4" s="256">
        <f>IF('Creel Surveys'!D3="Yes",'Total Pounds'!F3+5,"0.00")</f>
        <v>13.5</v>
      </c>
      <c r="O4" s="223">
        <v>5</v>
      </c>
      <c r="P4" s="256" t="str">
        <f>IF('Creel Surveys'!E3="Yes",'Total Pounds'!G3+5,"0.00")</f>
        <v>0.00</v>
      </c>
      <c r="Q4" s="223">
        <v>5</v>
      </c>
      <c r="R4" s="256">
        <f>IF('Creel Surveys'!F3="Yes",'Total Pounds'!H3+5,"0.00")</f>
        <v>7.1</v>
      </c>
      <c r="S4" s="223">
        <v>5</v>
      </c>
      <c r="T4" s="256">
        <f>IF('Creel Surveys'!G3="Yes",'Total Pounds'!I3+5+6,"0.00")</f>
        <v>20.2</v>
      </c>
      <c r="U4" s="223">
        <v>5</v>
      </c>
      <c r="V4" s="254">
        <f>'Special Events'!I3</f>
        <v>4</v>
      </c>
      <c r="W4" s="226">
        <v>10</v>
      </c>
      <c r="X4" s="261">
        <f t="shared" si="0"/>
        <v>144.43</v>
      </c>
      <c r="Y4" s="97" t="str">
        <f t="shared" si="1"/>
        <v>Becka, Paul</v>
      </c>
      <c r="Z4" s="10"/>
    </row>
    <row r="5" spans="1:26" s="3" customFormat="1" ht="19.5">
      <c r="A5" s="97" t="s">
        <v>60</v>
      </c>
      <c r="B5" s="85"/>
      <c r="C5" s="159"/>
      <c r="D5" s="222">
        <v>5</v>
      </c>
      <c r="E5" s="159">
        <v>5</v>
      </c>
      <c r="F5" s="222">
        <v>5</v>
      </c>
      <c r="G5" s="222">
        <v>5</v>
      </c>
      <c r="H5" s="222">
        <v>5</v>
      </c>
      <c r="I5" s="223">
        <v>5</v>
      </c>
      <c r="J5" s="256">
        <f>IF('Creel Surveys'!B4="Yes",'Total Pounds'!D4+5+10,"0.00")</f>
        <v>32</v>
      </c>
      <c r="K5" s="223">
        <v>5</v>
      </c>
      <c r="L5" s="256">
        <f>IF('Creel Surveys'!C4="Yes",'Total Pounds'!E4+5,"0.00")</f>
        <v>12.059999999999999</v>
      </c>
      <c r="M5" s="223">
        <v>5</v>
      </c>
      <c r="N5" s="256" t="str">
        <f>'Total Pounds'!F4</f>
        <v>DNF</v>
      </c>
      <c r="O5" s="223">
        <v>5</v>
      </c>
      <c r="P5" s="256">
        <f>IF('Creel Surveys'!E4="Yes",'Total Pounds'!G4+5+4,"0.00")</f>
        <v>21.83</v>
      </c>
      <c r="Q5" s="223">
        <v>5</v>
      </c>
      <c r="R5" s="256" t="str">
        <f>IF('Creel Surveys'!F4="Yes",'Total Pounds'!H4+5,"0.00")</f>
        <v>0.00</v>
      </c>
      <c r="S5" s="223">
        <v>5</v>
      </c>
      <c r="T5" s="256">
        <f>IF('Creel Surveys'!G4="Yes",'Total Pounds'!I4+5+10,"0.00")</f>
        <v>27.5</v>
      </c>
      <c r="U5" s="223">
        <v>5</v>
      </c>
      <c r="V5" s="254">
        <f>'Special Events'!I4</f>
        <v>2</v>
      </c>
      <c r="W5" s="226">
        <v>10</v>
      </c>
      <c r="X5" s="198">
        <f t="shared" si="0"/>
        <v>165.39</v>
      </c>
      <c r="Y5" s="97" t="str">
        <f t="shared" si="1"/>
        <v>Belbeck, Craig</v>
      </c>
      <c r="Z5" s="10"/>
    </row>
    <row r="6" spans="1:26" s="3" customFormat="1" ht="19.5">
      <c r="A6" s="97" t="s">
        <v>44</v>
      </c>
      <c r="B6" s="85"/>
      <c r="C6" s="159"/>
      <c r="D6" s="222">
        <v>5</v>
      </c>
      <c r="E6" s="159"/>
      <c r="F6" s="222"/>
      <c r="G6" s="222"/>
      <c r="H6" s="222"/>
      <c r="I6" s="223"/>
      <c r="J6" s="256" t="str">
        <f>'Total Pounds'!D5</f>
        <v>DNF</v>
      </c>
      <c r="K6" s="223"/>
      <c r="L6" s="256" t="str">
        <f>IF('Creel Surveys'!C5="Yes",'Total Pounds'!E5+5,"0.00")</f>
        <v>0.00</v>
      </c>
      <c r="M6" s="223"/>
      <c r="N6" s="256">
        <f>IF('Creel Surveys'!D5="Yes",'Total Pounds'!F5+5,"0.00")</f>
        <v>12.2</v>
      </c>
      <c r="O6" s="223">
        <v>5</v>
      </c>
      <c r="P6" s="256" t="str">
        <f>IF('Creel Surveys'!E5="Yes",'Total Pounds'!G5+5,"0.00")</f>
        <v>0.00</v>
      </c>
      <c r="Q6" s="223"/>
      <c r="R6" s="256" t="str">
        <f>'Total Pounds'!H5</f>
        <v>DNF</v>
      </c>
      <c r="S6" s="223"/>
      <c r="T6" s="256" t="str">
        <f>'Total Pounds'!I5</f>
        <v>DNF</v>
      </c>
      <c r="U6" s="223"/>
      <c r="V6" s="254">
        <f>'Special Events'!I5</f>
        <v>0</v>
      </c>
      <c r="W6" s="223"/>
      <c r="X6" s="199">
        <f t="shared" si="0"/>
        <v>22.2</v>
      </c>
      <c r="Y6" s="97" t="str">
        <f t="shared" si="1"/>
        <v>Boettcher, Jim</v>
      </c>
      <c r="Z6" s="10"/>
    </row>
    <row r="7" spans="1:26" s="3" customFormat="1" ht="19.5">
      <c r="A7" s="97" t="s">
        <v>61</v>
      </c>
      <c r="B7" s="85"/>
      <c r="C7" s="159"/>
      <c r="D7" s="222">
        <v>5</v>
      </c>
      <c r="E7" s="159">
        <v>5</v>
      </c>
      <c r="F7" s="222">
        <v>5</v>
      </c>
      <c r="G7" s="222"/>
      <c r="H7" s="222">
        <v>5</v>
      </c>
      <c r="I7" s="223">
        <v>5</v>
      </c>
      <c r="J7" s="256">
        <f>IF('Creel Surveys'!B6="Yes",'Total Pounds'!D6+5+8,"0.00")</f>
        <v>29.8</v>
      </c>
      <c r="K7" s="223">
        <v>5</v>
      </c>
      <c r="L7" s="256">
        <f>IF('Creel Surveys'!C6="Yes",'Total Pounds'!E6+5,"0.00")</f>
        <v>13.27</v>
      </c>
      <c r="M7" s="223"/>
      <c r="N7" s="256" t="str">
        <f>IF('Creel Surveys'!D6="Yes",'Total Pounds'!F6+5,"0.00")</f>
        <v>0.00</v>
      </c>
      <c r="O7" s="223"/>
      <c r="P7" s="256" t="str">
        <f>IF('Creel Surveys'!E6="Yes",'Total Pounds'!G6+5,"0.00")</f>
        <v>0.00</v>
      </c>
      <c r="Q7" s="223"/>
      <c r="R7" s="256" t="str">
        <f>IF('Creel Surveys'!F6="Yes",'Total Pounds'!H6+5+4,"0.00")</f>
        <v>0.00</v>
      </c>
      <c r="S7" s="223">
        <v>5</v>
      </c>
      <c r="T7" s="256" t="str">
        <f>IF('Creel Surveys'!G6="Yes",'Total Pounds'!I6+5,"0.00")</f>
        <v>0.00</v>
      </c>
      <c r="U7" s="223">
        <v>5</v>
      </c>
      <c r="V7" s="254">
        <f>'Special Events'!I6</f>
        <v>0</v>
      </c>
      <c r="W7" s="226">
        <v>10</v>
      </c>
      <c r="X7" s="198">
        <f t="shared" si="0"/>
        <v>93.07</v>
      </c>
      <c r="Y7" s="97" t="str">
        <f t="shared" si="1"/>
        <v>Bonneson, Dan</v>
      </c>
      <c r="Z7" s="10"/>
    </row>
    <row r="8" spans="1:26" s="3" customFormat="1" ht="19.5">
      <c r="A8" s="97" t="s">
        <v>48</v>
      </c>
      <c r="B8" s="85"/>
      <c r="C8" s="159"/>
      <c r="D8" s="222">
        <v>5</v>
      </c>
      <c r="E8" s="159">
        <v>5</v>
      </c>
      <c r="F8" s="222">
        <v>5</v>
      </c>
      <c r="G8" s="222">
        <v>5</v>
      </c>
      <c r="H8" s="222">
        <v>5</v>
      </c>
      <c r="I8" s="223">
        <v>5</v>
      </c>
      <c r="J8" s="256" t="str">
        <f>IF('Creel Surveys'!B7="Yes",'Total Pounds'!D7+5,"0.00")</f>
        <v>0.00</v>
      </c>
      <c r="K8" s="223">
        <v>5</v>
      </c>
      <c r="L8" s="256">
        <f>IF('Creel Surveys'!C7="Yes",'Total Pounds'!E7+5,"0.00")</f>
        <v>9.58</v>
      </c>
      <c r="M8" s="223">
        <v>5</v>
      </c>
      <c r="N8" s="256" t="s">
        <v>113</v>
      </c>
      <c r="O8" s="223">
        <v>5</v>
      </c>
      <c r="P8" s="256" t="str">
        <f>IF('Creel Surveys'!E7="Yes",'Total Pounds'!G7+5,"0.00")</f>
        <v>0.00</v>
      </c>
      <c r="Q8" s="223"/>
      <c r="R8" s="256" t="str">
        <f>IF('Creel Surveys'!G7="Yes",'Total Pounds'!I7+5,"0.00")</f>
        <v>0.00</v>
      </c>
      <c r="S8" s="223"/>
      <c r="T8" s="256" t="str">
        <f>'Total Pounds'!I7</f>
        <v>DNF</v>
      </c>
      <c r="U8" s="223">
        <v>5</v>
      </c>
      <c r="V8" s="254">
        <f>'Special Events'!I7</f>
        <v>2</v>
      </c>
      <c r="W8" s="225"/>
      <c r="X8" s="199">
        <f t="shared" si="0"/>
        <v>61.58</v>
      </c>
      <c r="Y8" s="97" t="str">
        <f t="shared" si="1"/>
        <v>Breuer, Mike</v>
      </c>
      <c r="Z8" s="10"/>
    </row>
    <row r="9" spans="1:26" s="3" customFormat="1" ht="19.5">
      <c r="A9" s="97" t="s">
        <v>100</v>
      </c>
      <c r="B9" s="85"/>
      <c r="C9" s="159"/>
      <c r="D9" s="222">
        <v>5</v>
      </c>
      <c r="E9" s="159">
        <v>5</v>
      </c>
      <c r="F9" s="222">
        <v>5</v>
      </c>
      <c r="G9" s="222">
        <v>5</v>
      </c>
      <c r="H9" s="222">
        <v>5</v>
      </c>
      <c r="I9" s="223">
        <v>5</v>
      </c>
      <c r="J9" s="256">
        <f>IF('Creel Surveys'!B8="Yes",'Total Pounds'!D8+5,"0.00")</f>
        <v>5</v>
      </c>
      <c r="K9" s="223">
        <v>5</v>
      </c>
      <c r="L9" s="256">
        <f>IF('Creel Surveys'!C8="Yes",'Total Pounds'!E8+5,"0.00")</f>
        <v>17.36</v>
      </c>
      <c r="M9" s="223"/>
      <c r="N9" s="256">
        <f>IF('Creel Surveys'!D8="Yes",'Total Pounds'!F8+5,"0.00")</f>
        <v>9.1</v>
      </c>
      <c r="O9" s="223">
        <v>5</v>
      </c>
      <c r="P9" s="256" t="str">
        <f>IF('Creel Surveys'!E8="Yes",'Total Pounds'!G8+5,"0.00")</f>
        <v>0.00</v>
      </c>
      <c r="Q9" s="223">
        <v>5</v>
      </c>
      <c r="R9" s="256" t="str">
        <f>IF('Creel Surveys'!F8="Yes",'Total Pounds'!H8+5,"0.00")</f>
        <v>0.00</v>
      </c>
      <c r="S9" s="223">
        <v>5</v>
      </c>
      <c r="T9" s="256" t="str">
        <f>IF('Creel Surveys'!G8="Yes",'Total Pounds'!I8+5,"0.00")</f>
        <v>0.00</v>
      </c>
      <c r="U9" s="223">
        <v>5</v>
      </c>
      <c r="V9" s="254">
        <f>'Special Events'!I8</f>
        <v>4</v>
      </c>
      <c r="W9" s="225"/>
      <c r="X9" s="198">
        <f>SUM(C9:W9)</f>
        <v>90.46</v>
      </c>
      <c r="Y9" s="97" t="str">
        <f>A9</f>
        <v>Burcusa, Mike</v>
      </c>
      <c r="Z9" s="10"/>
    </row>
    <row r="10" spans="1:26" s="3" customFormat="1" ht="19.5">
      <c r="A10" s="97" t="s">
        <v>116</v>
      </c>
      <c r="B10" s="85"/>
      <c r="C10" s="159"/>
      <c r="D10" s="222"/>
      <c r="E10" s="159"/>
      <c r="F10" s="222"/>
      <c r="G10" s="222"/>
      <c r="H10" s="222"/>
      <c r="I10" s="223"/>
      <c r="J10" s="256"/>
      <c r="K10" s="223"/>
      <c r="L10" s="256"/>
      <c r="M10" s="223"/>
      <c r="N10" s="256"/>
      <c r="O10" s="223"/>
      <c r="P10" s="256"/>
      <c r="Q10" s="223"/>
      <c r="R10" s="256"/>
      <c r="S10" s="223">
        <v>5</v>
      </c>
      <c r="T10" s="256" t="str">
        <f>IF('Creel Surveys'!G10="Yes",'Total Pounds'!I9+5,"0.00")</f>
        <v>0.00</v>
      </c>
      <c r="U10" s="223">
        <v>5</v>
      </c>
      <c r="V10" s="254">
        <f>'Special Events'!I10</f>
        <v>0</v>
      </c>
      <c r="W10" s="225"/>
      <c r="X10" s="198">
        <f>SUM(C10:W10)</f>
        <v>10</v>
      </c>
      <c r="Y10" s="97" t="str">
        <f>A10</f>
        <v>DaLoia, Mike</v>
      </c>
      <c r="Z10" s="10"/>
    </row>
    <row r="11" spans="1:26" s="3" customFormat="1" ht="19.5">
      <c r="A11" s="97" t="s">
        <v>59</v>
      </c>
      <c r="B11" s="85"/>
      <c r="C11" s="159"/>
      <c r="D11" s="222"/>
      <c r="E11" s="159">
        <v>5</v>
      </c>
      <c r="F11" s="222">
        <v>5</v>
      </c>
      <c r="G11" s="222">
        <v>5</v>
      </c>
      <c r="H11" s="222"/>
      <c r="I11" s="223"/>
      <c r="J11" s="256" t="str">
        <f>IF('Creel Surveys'!B10="Yes",'Total Pounds'!D10+5,"0.00")</f>
        <v>0.00</v>
      </c>
      <c r="K11" s="223"/>
      <c r="L11" s="256" t="str">
        <f>IF('Creel Surveys'!C10="Yes",'Total Pounds'!E10+5,"0.00")</f>
        <v>0.00</v>
      </c>
      <c r="M11" s="223"/>
      <c r="N11" s="256" t="str">
        <f>IF('Creel Surveys'!D10="Yes",'Total Pounds'!F10+5+10,"0.00")</f>
        <v>0.00</v>
      </c>
      <c r="O11" s="223"/>
      <c r="P11" s="256" t="str">
        <f>IF('Creel Surveys'!E10="Yes",'Total Pounds'!G10+5,"0.00")</f>
        <v>0.00</v>
      </c>
      <c r="Q11" s="223"/>
      <c r="R11" s="256" t="str">
        <f>IF('Creel Surveys'!F10="Yes",'Total Pounds'!H10+5,"0.00")</f>
        <v>0.00</v>
      </c>
      <c r="S11" s="223"/>
      <c r="T11" s="256" t="str">
        <f>IF('Creel Surveys'!G10="Yes",'Total Pounds'!I10+5,"0.00")</f>
        <v>0.00</v>
      </c>
      <c r="U11" s="223"/>
      <c r="V11" s="254">
        <f>'Special Events'!I10</f>
        <v>0</v>
      </c>
      <c r="W11" s="223"/>
      <c r="X11" s="198">
        <f>SUM(C11:W11)</f>
        <v>15</v>
      </c>
      <c r="Y11" s="97" t="str">
        <f t="shared" si="1"/>
        <v>Glaze, Chris</v>
      </c>
      <c r="Z11" s="10"/>
    </row>
    <row r="12" spans="1:26" s="3" customFormat="1" ht="19.5">
      <c r="A12" s="97" t="s">
        <v>39</v>
      </c>
      <c r="B12" s="85"/>
      <c r="C12" s="159"/>
      <c r="D12" s="222">
        <v>5</v>
      </c>
      <c r="E12" s="159">
        <v>5</v>
      </c>
      <c r="F12" s="222">
        <v>5</v>
      </c>
      <c r="G12" s="222">
        <v>5</v>
      </c>
      <c r="H12" s="222">
        <v>5</v>
      </c>
      <c r="I12" s="224">
        <v>5</v>
      </c>
      <c r="J12" s="256" t="str">
        <f>'Total Pounds'!D11</f>
        <v>DNF</v>
      </c>
      <c r="K12" s="223">
        <v>5</v>
      </c>
      <c r="L12" s="256">
        <f>IF('Creel Surveys'!C11="Yes",'Total Pounds'!E11+5,"0.00")</f>
        <v>12.65</v>
      </c>
      <c r="M12" s="223">
        <v>5</v>
      </c>
      <c r="N12" s="256" t="str">
        <f>IF('Creel Surveys'!D11="Yes",'Total Pounds'!F11+5,"0.00")</f>
        <v>0.00</v>
      </c>
      <c r="O12" s="223">
        <v>5</v>
      </c>
      <c r="P12" s="256">
        <f>IF('Creel Surveys'!E11="Yes",'Total Pounds'!G11+5,"0.00")</f>
        <v>9.55</v>
      </c>
      <c r="Q12" s="223">
        <v>5</v>
      </c>
      <c r="R12" s="256" t="str">
        <f>IF('Creel Surveys'!F11="Yes",'Total Pounds'!H11+5,"0.00")</f>
        <v>0.00</v>
      </c>
      <c r="S12" s="223"/>
      <c r="T12" s="256" t="str">
        <f>IF('Creel Surveys'!G11="Yes",'Total Pounds'!I11+5,"0.00")</f>
        <v>0.00</v>
      </c>
      <c r="U12" s="223"/>
      <c r="V12" s="254">
        <f>'Special Events'!I11</f>
        <v>2</v>
      </c>
      <c r="W12" s="225">
        <v>40</v>
      </c>
      <c r="X12" s="199">
        <f t="shared" si="0"/>
        <v>114.2</v>
      </c>
      <c r="Y12" s="97" t="str">
        <f t="shared" si="1"/>
        <v>Goetting, Mickey</v>
      </c>
      <c r="Z12" s="10"/>
    </row>
    <row r="13" spans="1:26" s="3" customFormat="1" ht="19.5">
      <c r="A13" s="97" t="s">
        <v>24</v>
      </c>
      <c r="B13" s="85"/>
      <c r="C13" s="159"/>
      <c r="D13" s="222"/>
      <c r="E13" s="159"/>
      <c r="F13" s="222">
        <v>5</v>
      </c>
      <c r="G13" s="222">
        <v>5</v>
      </c>
      <c r="H13" s="222">
        <v>5</v>
      </c>
      <c r="I13" s="224">
        <v>5</v>
      </c>
      <c r="J13" s="256" t="str">
        <f>IF('Creel Surveys'!B12="Yes",'Total Pounds'!D12+5,"0.00")</f>
        <v>0.00</v>
      </c>
      <c r="K13" s="223">
        <v>5</v>
      </c>
      <c r="L13" s="256">
        <f>IF('Creel Surveys'!C12="Yes",'Total Pounds'!E12+5,"0.00")</f>
        <v>19.28</v>
      </c>
      <c r="M13" s="223">
        <v>5</v>
      </c>
      <c r="N13" s="256" t="str">
        <f>IF('Creel Surveys'!D12="Yes",'Total Pounds'!F12+5,"0.00")</f>
        <v>0.00</v>
      </c>
      <c r="O13" s="223">
        <v>5</v>
      </c>
      <c r="P13" s="256" t="str">
        <f>IF('Creel Surveys'!E12="Yes",'Total Pounds'!G12+5,"0.00")</f>
        <v>0.00</v>
      </c>
      <c r="Q13" s="223">
        <v>5</v>
      </c>
      <c r="R13" s="256" t="str">
        <f>IF('Creel Surveys'!F12="Yes",'Total Pounds'!H12+5,"0.00")</f>
        <v>0.00</v>
      </c>
      <c r="S13" s="223"/>
      <c r="T13" s="256" t="str">
        <f>IF('Creel Surveys'!G12="Yes",'Total Pounds'!I12+5,"0.00")</f>
        <v>0.00</v>
      </c>
      <c r="U13" s="223"/>
      <c r="V13" s="254">
        <f>'Special Events'!I12</f>
        <v>0</v>
      </c>
      <c r="W13" s="225"/>
      <c r="X13" s="198">
        <f t="shared" si="0"/>
        <v>59.28</v>
      </c>
      <c r="Y13" s="97" t="str">
        <f t="shared" si="1"/>
        <v>Grav, Ron</v>
      </c>
      <c r="Z13" s="10"/>
    </row>
    <row r="14" spans="1:27" s="3" customFormat="1" ht="19.5">
      <c r="A14" s="97" t="s">
        <v>63</v>
      </c>
      <c r="B14" s="85"/>
      <c r="C14" s="159"/>
      <c r="D14" s="222">
        <v>5</v>
      </c>
      <c r="E14" s="159">
        <v>5</v>
      </c>
      <c r="F14" s="222"/>
      <c r="G14" s="222"/>
      <c r="H14" s="222"/>
      <c r="I14" s="223"/>
      <c r="J14" s="256" t="str">
        <f>IF('Creel Surveys'!B13="Yes",'Total Pounds'!D13+5,"0.00")</f>
        <v>0.00</v>
      </c>
      <c r="K14" s="223">
        <v>5</v>
      </c>
      <c r="L14" s="256">
        <f>IF('Creel Surveys'!C13="Yes",'Total Pounds'!E13+5,"0.00")</f>
        <v>10.5</v>
      </c>
      <c r="M14" s="223">
        <v>5</v>
      </c>
      <c r="N14" s="256" t="str">
        <f>IF('Creel Surveys'!D13="Yes",'Total Pounds'!F13+5,"0.00")</f>
        <v>0.00</v>
      </c>
      <c r="O14" s="223">
        <v>5</v>
      </c>
      <c r="P14" s="256" t="str">
        <f>IF('Creel Surveys'!E13="Yes",'Total Pounds'!G13+5,"0.00")</f>
        <v>0.00</v>
      </c>
      <c r="Q14" s="223"/>
      <c r="R14" s="256" t="str">
        <f>'Total Pounds'!H13</f>
        <v>DNF</v>
      </c>
      <c r="S14" s="223"/>
      <c r="T14" s="256" t="str">
        <f>'Total Pounds'!I13</f>
        <v>DNF</v>
      </c>
      <c r="U14" s="224"/>
      <c r="V14" s="254">
        <f>'Special Events'!I13</f>
        <v>1</v>
      </c>
      <c r="W14" s="226"/>
      <c r="X14" s="199">
        <f>SUM(C14:W14)</f>
        <v>36.5</v>
      </c>
      <c r="Y14" s="97" t="str">
        <f t="shared" si="1"/>
        <v>Gunderson, Rory</v>
      </c>
      <c r="Z14" s="62"/>
      <c r="AA14" s="10"/>
    </row>
    <row r="15" spans="1:27" s="3" customFormat="1" ht="19.5">
      <c r="A15" s="97" t="s">
        <v>62</v>
      </c>
      <c r="B15" s="85"/>
      <c r="C15" s="159"/>
      <c r="D15" s="222"/>
      <c r="E15" s="159">
        <v>5</v>
      </c>
      <c r="F15" s="222"/>
      <c r="G15" s="222"/>
      <c r="H15" s="222"/>
      <c r="I15" s="223">
        <v>5</v>
      </c>
      <c r="J15" s="256" t="str">
        <f>IF('Creel Surveys'!B14="Yes",'Total Pounds'!D14+5,"0.00")</f>
        <v>0.00</v>
      </c>
      <c r="K15" s="223">
        <v>5</v>
      </c>
      <c r="L15" s="256">
        <f>IF('Creel Surveys'!C14="Yes",'Total Pounds'!E14+5,"0.00")</f>
        <v>10</v>
      </c>
      <c r="M15" s="223">
        <v>5</v>
      </c>
      <c r="N15" s="256">
        <f>IF('Creel Surveys'!D14="Yes",'Total Pounds'!F14+5,"0.00")</f>
        <v>10.2</v>
      </c>
      <c r="O15" s="223"/>
      <c r="P15" s="256">
        <f>IF('Creel Surveys'!E14="Yes",'Total Pounds'!G14+5,"0.00")</f>
        <v>13.61</v>
      </c>
      <c r="Q15" s="223"/>
      <c r="R15" s="256">
        <f>IF('Creel Surveys'!F14="Yes",'Total Pounds'!H14+5+10,"0.00")</f>
        <v>25</v>
      </c>
      <c r="S15" s="223"/>
      <c r="T15" s="256" t="str">
        <f>IF('Creel Surveys'!G14="Yes",'Total Pounds'!I14+5,"0.00")</f>
        <v>0.00</v>
      </c>
      <c r="U15" s="224"/>
      <c r="V15" s="254">
        <f>'Special Events'!I14</f>
        <v>0</v>
      </c>
      <c r="W15" s="226"/>
      <c r="X15" s="199">
        <f t="shared" si="0"/>
        <v>78.81</v>
      </c>
      <c r="Y15" s="97" t="str">
        <f t="shared" si="1"/>
        <v>Hauge, Eric</v>
      </c>
      <c r="Z15" s="62"/>
      <c r="AA15" s="10"/>
    </row>
    <row r="16" spans="1:26" s="3" customFormat="1" ht="19.5">
      <c r="A16" s="97" t="s">
        <v>65</v>
      </c>
      <c r="B16" s="85"/>
      <c r="C16" s="159"/>
      <c r="D16" s="222"/>
      <c r="E16" s="159">
        <v>5</v>
      </c>
      <c r="F16" s="222"/>
      <c r="G16" s="222"/>
      <c r="H16" s="222">
        <v>5</v>
      </c>
      <c r="I16" s="224"/>
      <c r="J16" s="256" t="str">
        <f>IF('Creel Surveys'!B15="Yes",'Total Pounds'!D15+5,"0.00")</f>
        <v>0.00</v>
      </c>
      <c r="K16" s="223"/>
      <c r="L16" s="256" t="str">
        <f>IF('Creel Surveys'!C15="Yes",'Total Pounds'!E15+5,"0.00")</f>
        <v>0.00</v>
      </c>
      <c r="M16" s="223">
        <v>5</v>
      </c>
      <c r="N16" s="256" t="str">
        <f>IF('Creel Surveys'!D15="Yes",'Total Pounds'!F15+5,"0.00")</f>
        <v>0.00</v>
      </c>
      <c r="O16" s="223">
        <v>5</v>
      </c>
      <c r="P16" s="256" t="str">
        <f>IF('Creel Surveys'!E15="Yes",'Total Pounds'!G15+5,"0.00")</f>
        <v>0.00</v>
      </c>
      <c r="Q16" s="223"/>
      <c r="R16" s="256" t="str">
        <f>IF('Creel Surveys'!F15="Yes",'Total Pounds'!H15+5,"0.00")</f>
        <v>0.00</v>
      </c>
      <c r="S16" s="223"/>
      <c r="T16" s="256" t="str">
        <f>'Total Pounds'!I15</f>
        <v>DNF</v>
      </c>
      <c r="U16" s="223"/>
      <c r="V16" s="254">
        <f>'Special Events'!I15</f>
        <v>2</v>
      </c>
      <c r="W16" s="226"/>
      <c r="X16" s="199">
        <f t="shared" si="0"/>
        <v>22</v>
      </c>
      <c r="Y16" s="97" t="str">
        <f t="shared" si="1"/>
        <v>Hill, Rick</v>
      </c>
      <c r="Z16" s="10"/>
    </row>
    <row r="17" spans="1:26" s="3" customFormat="1" ht="19.5">
      <c r="A17" s="97" t="s">
        <v>57</v>
      </c>
      <c r="B17" s="85"/>
      <c r="C17" s="159"/>
      <c r="D17" s="222">
        <v>5</v>
      </c>
      <c r="E17" s="159">
        <v>5</v>
      </c>
      <c r="F17" s="222">
        <v>5</v>
      </c>
      <c r="G17" s="222">
        <v>5</v>
      </c>
      <c r="H17" s="222">
        <v>5</v>
      </c>
      <c r="I17" s="223">
        <v>5</v>
      </c>
      <c r="J17" s="256">
        <f>IF('Creel Surveys'!B16="Yes",'Total Pounds'!D16+5,"0.00")</f>
        <v>7.6</v>
      </c>
      <c r="K17" s="223"/>
      <c r="L17" s="256" t="str">
        <f>IF('Creel Surveys'!C16="Yes",'Total Pounds'!E16+5+2,"0.00")</f>
        <v>0.00</v>
      </c>
      <c r="M17" s="223">
        <v>5</v>
      </c>
      <c r="N17" s="256">
        <f>IF('Creel Surveys'!D16="Yes",'Total Pounds'!F16+5,"0.00")</f>
        <v>12.4</v>
      </c>
      <c r="O17" s="223">
        <v>5</v>
      </c>
      <c r="P17" s="256">
        <f>IF('Creel Surveys'!E16="Yes",'Total Pounds'!G16+5+8,"0.00")</f>
        <v>27.869999999999997</v>
      </c>
      <c r="Q17" s="223">
        <v>5</v>
      </c>
      <c r="R17" s="256" t="str">
        <f>IF('Creel Surveys'!F16="Yes",'Total Pounds'!H16+5,"0.00")</f>
        <v>0.00</v>
      </c>
      <c r="S17" s="223">
        <v>5</v>
      </c>
      <c r="T17" s="256" t="str">
        <f>IF('Creel Surveys'!G16="Yes",'Total Pounds'!I16+5,"0.00")</f>
        <v>0.00</v>
      </c>
      <c r="U17" s="223"/>
      <c r="V17" s="254">
        <f>'Special Events'!I16</f>
        <v>4</v>
      </c>
      <c r="W17" s="226">
        <v>10</v>
      </c>
      <c r="X17" s="199">
        <f t="shared" si="0"/>
        <v>111.87</v>
      </c>
      <c r="Y17" s="97" t="str">
        <f t="shared" si="1"/>
        <v>Hitzeman, Matt</v>
      </c>
      <c r="Z17" s="10"/>
    </row>
    <row r="18" spans="1:26" s="3" customFormat="1" ht="19.5">
      <c r="A18" s="97" t="s">
        <v>89</v>
      </c>
      <c r="B18" s="85"/>
      <c r="C18" s="159"/>
      <c r="D18" s="222"/>
      <c r="E18" s="159"/>
      <c r="F18" s="222">
        <v>5</v>
      </c>
      <c r="G18" s="222"/>
      <c r="H18" s="222">
        <v>5</v>
      </c>
      <c r="I18" s="223">
        <v>5</v>
      </c>
      <c r="J18" s="256" t="str">
        <f>IF('Creel Surveys'!B17="Yes",'Total Pounds'!D17+5+2,"0.00")</f>
        <v>0.00</v>
      </c>
      <c r="K18" s="223">
        <v>5</v>
      </c>
      <c r="L18" s="256">
        <f>IF('Creel Surveys'!C17="Yes",'Total Pounds'!E17+5,"0.00")</f>
        <v>16.75</v>
      </c>
      <c r="M18" s="223"/>
      <c r="N18" s="256">
        <f>IF('Creel Surveys'!D17="Yes",'Total Pounds'!F17+5,"0.00")</f>
        <v>14.4</v>
      </c>
      <c r="O18" s="223">
        <v>5</v>
      </c>
      <c r="P18" s="256" t="str">
        <f>IF('Creel Surveys'!E17="Yes",'Total Pounds'!G17+5,"0.00")</f>
        <v>0.00</v>
      </c>
      <c r="Q18" s="223">
        <v>5</v>
      </c>
      <c r="R18" s="256" t="str">
        <f>IF('Creel Surveys'!F17="Yes",'Total Pounds'!H17+5,"0.00")</f>
        <v>0.00</v>
      </c>
      <c r="S18" s="223">
        <v>5</v>
      </c>
      <c r="T18" s="256" t="str">
        <f>IF('Creel Surveys'!G17="Yes",'Total Pounds'!I17+5,"0.00")</f>
        <v>0.00</v>
      </c>
      <c r="U18" s="223"/>
      <c r="V18" s="254">
        <f>'Special Events'!I18</f>
        <v>0</v>
      </c>
      <c r="W18" s="226"/>
      <c r="X18" s="199">
        <f t="shared" si="0"/>
        <v>66.15</v>
      </c>
      <c r="Y18" s="97" t="str">
        <f t="shared" si="1"/>
        <v>Huttner, Dave</v>
      </c>
      <c r="Z18" s="10"/>
    </row>
    <row r="19" spans="1:26" s="3" customFormat="1" ht="19.5">
      <c r="A19" s="97" t="s">
        <v>90</v>
      </c>
      <c r="B19" s="85"/>
      <c r="C19" s="159"/>
      <c r="D19" s="222"/>
      <c r="E19" s="159">
        <v>5</v>
      </c>
      <c r="F19" s="222"/>
      <c r="G19" s="222"/>
      <c r="H19" s="222">
        <v>5</v>
      </c>
      <c r="I19" s="223">
        <v>5</v>
      </c>
      <c r="J19" s="256" t="str">
        <f>IF('Creel Surveys'!B18="Yes",'Total Pounds'!D18+5,"0.00")</f>
        <v>0.00</v>
      </c>
      <c r="K19" s="223">
        <v>5</v>
      </c>
      <c r="L19" s="256" t="str">
        <f>IF('Creel Surveys'!C18="Yes",'Total Pounds'!E18+5,"0.00")</f>
        <v>0.00</v>
      </c>
      <c r="M19" s="223"/>
      <c r="N19" s="256" t="str">
        <f>IF('Creel Surveys'!D18="Yes",'Total Pounds'!F18+5,"0.00")</f>
        <v>0.00</v>
      </c>
      <c r="O19" s="223">
        <v>5</v>
      </c>
      <c r="P19" s="256" t="str">
        <f>IF('Creel Surveys'!E18="Yes",'Total Pounds'!G18+5,"0.00")</f>
        <v>0.00</v>
      </c>
      <c r="Q19" s="223"/>
      <c r="R19" s="256" t="str">
        <f>IF('Creel Surveys'!F18="Yes",'Total Pounds'!H18+5,"0.00")</f>
        <v>0.00</v>
      </c>
      <c r="S19" s="223"/>
      <c r="T19" s="256" t="str">
        <f>IF('Creel Surveys'!G18="Yes",'Total Pounds'!I18+5,"0.00")</f>
        <v>0.00</v>
      </c>
      <c r="U19" s="223">
        <v>5</v>
      </c>
      <c r="V19" s="254">
        <f>'Special Events'!I18</f>
        <v>0</v>
      </c>
      <c r="W19" s="226">
        <v>10</v>
      </c>
      <c r="X19" s="199">
        <f t="shared" si="0"/>
        <v>40</v>
      </c>
      <c r="Y19" s="97" t="str">
        <f t="shared" si="1"/>
        <v>Martin, Todd</v>
      </c>
      <c r="Z19" s="10"/>
    </row>
    <row r="20" spans="1:26" s="3" customFormat="1" ht="19.5">
      <c r="A20" s="97" t="s">
        <v>1</v>
      </c>
      <c r="B20" s="85"/>
      <c r="C20" s="159"/>
      <c r="D20" s="222">
        <v>5</v>
      </c>
      <c r="E20" s="159">
        <v>5</v>
      </c>
      <c r="F20" s="222">
        <v>5</v>
      </c>
      <c r="G20" s="222"/>
      <c r="H20" s="222">
        <v>5</v>
      </c>
      <c r="I20" s="223">
        <v>5</v>
      </c>
      <c r="J20" s="256" t="str">
        <f>IF('Creel Surveys'!B19="Yes",'Total Pounds'!D19+5,"0.00")</f>
        <v>0.00</v>
      </c>
      <c r="K20" s="223">
        <v>5</v>
      </c>
      <c r="L20" s="256" t="str">
        <f>IF('Creel Surveys'!C19="Yes",'Total Pounds'!E19+5+4,"0.00")</f>
        <v>0.00</v>
      </c>
      <c r="M20" s="223">
        <v>5</v>
      </c>
      <c r="N20" s="256" t="str">
        <f>IF('Creel Surveys'!D19="Yes",'Total Pounds'!F19+5,"0.00")</f>
        <v>0.00</v>
      </c>
      <c r="O20" s="223">
        <v>5</v>
      </c>
      <c r="P20" s="256" t="str">
        <f>IF('Creel Surveys'!E19="Yes",'Total Pounds'!G19+5,"0.00")</f>
        <v>0.00</v>
      </c>
      <c r="Q20" s="223">
        <v>5</v>
      </c>
      <c r="R20" s="256" t="str">
        <f>IF('Creel Surveys'!F19="Yes",'Total Pounds'!H19+5,"0.00")</f>
        <v>0.00</v>
      </c>
      <c r="S20" s="223">
        <v>5</v>
      </c>
      <c r="T20" s="256" t="str">
        <f>IF('Creel Surveys'!G19="Yes",'Total Pounds'!I19+5+2,"0.00")</f>
        <v>0.00</v>
      </c>
      <c r="U20" s="223"/>
      <c r="V20" s="254">
        <f>'Special Events'!I19</f>
        <v>0</v>
      </c>
      <c r="W20" s="223"/>
      <c r="X20" s="199">
        <f t="shared" si="0"/>
        <v>50</v>
      </c>
      <c r="Y20" s="97" t="str">
        <f t="shared" si="1"/>
        <v>Nordling, Carey</v>
      </c>
      <c r="Z20" s="10"/>
    </row>
    <row r="21" spans="1:26" s="3" customFormat="1" ht="19.5">
      <c r="A21" s="97" t="s">
        <v>105</v>
      </c>
      <c r="B21" s="85"/>
      <c r="C21" s="159"/>
      <c r="D21" s="222"/>
      <c r="E21" s="159"/>
      <c r="F21" s="222">
        <v>5</v>
      </c>
      <c r="G21" s="222">
        <v>5</v>
      </c>
      <c r="H21" s="222"/>
      <c r="I21" s="223">
        <v>5</v>
      </c>
      <c r="J21" s="256" t="str">
        <f>IF('Creel Surveys'!B21="Yes",'Total Pounds'!D20+5,"0.00")</f>
        <v>0.00</v>
      </c>
      <c r="K21" s="223">
        <v>5</v>
      </c>
      <c r="L21" s="256" t="str">
        <f>IF('Creel Surveys'!C21="Yes",'Total Pounds'!E20+5,"0.00")</f>
        <v>0.00</v>
      </c>
      <c r="M21" s="223">
        <v>5</v>
      </c>
      <c r="N21" s="256">
        <f>IF('Creel Surveys'!D21="Yes",'Total Pounds'!F20+5,"0.00")</f>
        <v>14.9</v>
      </c>
      <c r="O21" s="223">
        <v>5</v>
      </c>
      <c r="P21" s="256" t="str">
        <f>IF('Creel Surveys'!E21="Yes",'Total Pounds'!G20+5,"0.00")</f>
        <v>0.00</v>
      </c>
      <c r="Q21" s="223">
        <v>5</v>
      </c>
      <c r="R21" s="256" t="str">
        <f>IF('Creel Surveys'!F21="Yes",'Total Pounds'!H20+5+8,"0.00")</f>
        <v>0.00</v>
      </c>
      <c r="S21" s="223">
        <v>5</v>
      </c>
      <c r="T21" s="256" t="str">
        <f>IF('Creel Surveys'!G21="Yes",'Total Pounds'!I20+5+8,"0.00")</f>
        <v>0.00</v>
      </c>
      <c r="U21" s="223">
        <v>5</v>
      </c>
      <c r="V21" s="254">
        <f>'Special Events'!I20</f>
        <v>0</v>
      </c>
      <c r="W21" s="226"/>
      <c r="X21" s="199">
        <f>SUM(C21:W21)</f>
        <v>59.9</v>
      </c>
      <c r="Y21" s="97" t="str">
        <f>A21</f>
        <v>Nugent, John</v>
      </c>
      <c r="Z21" s="10"/>
    </row>
    <row r="22" spans="1:26" s="3" customFormat="1" ht="19.5">
      <c r="A22" s="97" t="s">
        <v>88</v>
      </c>
      <c r="B22" s="85"/>
      <c r="C22" s="159"/>
      <c r="D22" s="222">
        <v>5</v>
      </c>
      <c r="E22" s="159">
        <v>5</v>
      </c>
      <c r="F22" s="222">
        <v>5</v>
      </c>
      <c r="G22" s="222">
        <v>5</v>
      </c>
      <c r="H22" s="222">
        <v>5</v>
      </c>
      <c r="I22" s="223">
        <v>5</v>
      </c>
      <c r="J22" s="256" t="str">
        <f>IF('Creel Surveys'!B21="Yes",'Total Pounds'!D21+5,"0.00")</f>
        <v>0.00</v>
      </c>
      <c r="K22" s="223">
        <v>5</v>
      </c>
      <c r="L22" s="256" t="str">
        <f>IF('Creel Surveys'!C21="Yes",'Total Pounds'!E21+5,"0.00")</f>
        <v>0.00</v>
      </c>
      <c r="M22" s="223">
        <v>5</v>
      </c>
      <c r="N22" s="256">
        <f>IF('Creel Surveys'!D21="Yes",'Total Pounds'!F21+5,"0.00")</f>
        <v>12.3</v>
      </c>
      <c r="O22" s="223">
        <v>5</v>
      </c>
      <c r="P22" s="256" t="str">
        <f>IF('Creel Surveys'!E22="Yes",'Total Pounds'!G21+5,"0.00")</f>
        <v>0.00</v>
      </c>
      <c r="Q22" s="223"/>
      <c r="R22" s="256" t="str">
        <f>IF('Creel Surveys'!F21="Yes",'Total Pounds'!H21+5,"0.00")</f>
        <v>0.00</v>
      </c>
      <c r="S22" s="223">
        <v>5</v>
      </c>
      <c r="T22" s="256" t="str">
        <f>IF('Creel Surveys'!G21="Yes",'Total Pounds'!I21+5,"0.00")</f>
        <v>0.00</v>
      </c>
      <c r="U22" s="223">
        <v>5</v>
      </c>
      <c r="V22" s="254">
        <f>'Special Events'!I21</f>
        <v>2</v>
      </c>
      <c r="W22" s="223"/>
      <c r="X22" s="198">
        <f t="shared" si="0"/>
        <v>69.3</v>
      </c>
      <c r="Y22" s="97" t="str">
        <f t="shared" si="1"/>
        <v>Owens, Mike</v>
      </c>
      <c r="Z22" s="10"/>
    </row>
    <row r="23" spans="1:26" s="3" customFormat="1" ht="19.5">
      <c r="A23" s="97" t="s">
        <v>98</v>
      </c>
      <c r="B23" s="85"/>
      <c r="C23" s="159"/>
      <c r="D23" s="222">
        <v>5</v>
      </c>
      <c r="E23" s="159"/>
      <c r="F23" s="222"/>
      <c r="G23" s="222">
        <v>5</v>
      </c>
      <c r="H23" s="222">
        <v>5</v>
      </c>
      <c r="I23" s="223">
        <v>5</v>
      </c>
      <c r="J23" s="256" t="str">
        <f>IF('Creel Surveys'!B22="Yes",'Total Pounds'!D22+5,"0.00")</f>
        <v>0.00</v>
      </c>
      <c r="K23" s="223"/>
      <c r="L23" s="256" t="str">
        <f>IF('Creel Surveys'!C22="Yes",'Total Pounds'!E22+5,"0.00")</f>
        <v>0.00</v>
      </c>
      <c r="M23" s="223"/>
      <c r="N23" s="256" t="str">
        <f>IF('Creel Surveys'!D22="Yes",'Total Pounds'!F22+5,"0.00")</f>
        <v>0.00</v>
      </c>
      <c r="O23" s="223"/>
      <c r="P23" s="256" t="str">
        <f>IF('Creel Surveys'!E22="Yes",'Total Pounds'!G22+5,"0.00")</f>
        <v>0.00</v>
      </c>
      <c r="Q23" s="223"/>
      <c r="R23" s="256" t="str">
        <f>IF('Creel Surveys'!F22="Yes",'Total Pounds'!H22+5,"0.00")</f>
        <v>0.00</v>
      </c>
      <c r="S23" s="223"/>
      <c r="T23" s="256" t="str">
        <f>IF('Creel Surveys'!G22="Yes",'Total Pounds'!I22+5,"0.00")</f>
        <v>0.00</v>
      </c>
      <c r="U23" s="223"/>
      <c r="V23" s="254">
        <f>'Special Events'!I22</f>
        <v>2</v>
      </c>
      <c r="W23" s="223"/>
      <c r="X23" s="198">
        <f>SUM(C23:W23)</f>
        <v>22</v>
      </c>
      <c r="Y23" s="97" t="str">
        <f>A23</f>
        <v>Pick, Nick</v>
      </c>
      <c r="Z23" s="10"/>
    </row>
    <row r="24" spans="1:26" s="3" customFormat="1" ht="19.5">
      <c r="A24" s="97" t="s">
        <v>111</v>
      </c>
      <c r="B24" s="85"/>
      <c r="C24" s="159"/>
      <c r="D24" s="222"/>
      <c r="E24" s="159"/>
      <c r="F24" s="222"/>
      <c r="G24" s="222"/>
      <c r="H24" s="222"/>
      <c r="I24" s="223"/>
      <c r="J24" s="256" t="str">
        <f>IF('Creel Surveys'!B23="Yes",'Total Pounds'!D23+5,"0.00")</f>
        <v>0.00</v>
      </c>
      <c r="K24" s="223"/>
      <c r="L24" s="256" t="str">
        <f>IF('Creel Surveys'!C23="Yes",'Total Pounds'!E23+5,"0.00")</f>
        <v>0.00</v>
      </c>
      <c r="M24" s="223">
        <v>5</v>
      </c>
      <c r="N24" s="256">
        <f>IF('Creel Surveys'!D23="Yes",'Total Pounds'!F23+5,"0.00")</f>
        <v>14.6</v>
      </c>
      <c r="O24" s="223">
        <v>5</v>
      </c>
      <c r="P24" s="256">
        <f>IF('Creel Surveys'!E23="Yes",'Total Pounds'!G23+5,"0.00")</f>
        <v>14.72</v>
      </c>
      <c r="Q24" s="223">
        <v>5</v>
      </c>
      <c r="R24" s="256">
        <f>IF('Creel Surveys'!F23="Yes",'Total Pounds'!H23+5,"0.00")</f>
        <v>12.1</v>
      </c>
      <c r="S24" s="223"/>
      <c r="T24" s="256" t="str">
        <f>IF('Creel Surveys'!G23="Yes",'Total Pounds'!I23+5+4,"0.00")</f>
        <v>0.00</v>
      </c>
      <c r="U24" s="223"/>
      <c r="V24" s="254">
        <f>'Special Events'!I23</f>
        <v>0</v>
      </c>
      <c r="W24" s="223"/>
      <c r="X24" s="198">
        <f>SUM(C24:W24)</f>
        <v>56.42</v>
      </c>
      <c r="Y24" s="97" t="str">
        <f>A24</f>
        <v>Ramlow, Zach</v>
      </c>
      <c r="Z24" s="10"/>
    </row>
    <row r="25" spans="1:26" s="3" customFormat="1" ht="19.5">
      <c r="A25" s="97" t="s">
        <v>2</v>
      </c>
      <c r="B25" s="85"/>
      <c r="C25" s="159"/>
      <c r="D25" s="222">
        <v>5</v>
      </c>
      <c r="E25" s="159">
        <v>5</v>
      </c>
      <c r="F25" s="222">
        <v>5</v>
      </c>
      <c r="G25" s="222">
        <v>5</v>
      </c>
      <c r="H25" s="222">
        <v>5</v>
      </c>
      <c r="I25" s="223"/>
      <c r="J25" s="256">
        <f>IF('Creel Surveys'!B24="Yes",'Total Pounds'!D24+5+4,"0.00")</f>
        <v>21.1</v>
      </c>
      <c r="K25" s="223">
        <v>5</v>
      </c>
      <c r="L25" s="256">
        <f>IF('Creel Surveys'!C24="Yes",'Total Pounds'!E24+5,"0.00")</f>
        <v>18.05</v>
      </c>
      <c r="M25" s="223">
        <v>5</v>
      </c>
      <c r="N25" s="256">
        <f>IF('Creel Surveys'!D24="Yes",'Total Pounds'!F24+5+4,"0.00")</f>
        <v>21.2</v>
      </c>
      <c r="O25" s="223">
        <v>5</v>
      </c>
      <c r="P25" s="256" t="str">
        <f>IF('Creel Surveys'!E24="Yes",'Total Pounds'!G24+5,"0.00")</f>
        <v>0.00</v>
      </c>
      <c r="Q25" s="223">
        <v>5</v>
      </c>
      <c r="R25" s="256">
        <f>IF('Creel Surveys'!F24="Yes",'Total Pounds'!H24+5,"0.00")</f>
        <v>12.2</v>
      </c>
      <c r="S25" s="223">
        <v>5</v>
      </c>
      <c r="T25" s="256">
        <f>IF('Creel Surveys'!G24="Yes",'Total Pounds'!I24+5,"0.00")</f>
        <v>9.7</v>
      </c>
      <c r="U25" s="223">
        <v>5</v>
      </c>
      <c r="V25" s="254">
        <f>'Special Events'!I24</f>
        <v>6</v>
      </c>
      <c r="W25" s="226">
        <v>10</v>
      </c>
      <c r="X25" s="199">
        <f t="shared" si="0"/>
        <v>153.25</v>
      </c>
      <c r="Y25" s="97" t="str">
        <f t="shared" si="1"/>
        <v>Richardson, Dale</v>
      </c>
      <c r="Z25" s="10"/>
    </row>
    <row r="26" spans="1:26" s="3" customFormat="1" ht="19.5">
      <c r="A26" s="97" t="s">
        <v>66</v>
      </c>
      <c r="B26" s="85"/>
      <c r="C26" s="159"/>
      <c r="D26" s="222">
        <v>5</v>
      </c>
      <c r="E26" s="159">
        <v>5</v>
      </c>
      <c r="F26" s="222">
        <v>5</v>
      </c>
      <c r="G26" s="222">
        <v>5</v>
      </c>
      <c r="H26" s="222"/>
      <c r="I26" s="223">
        <v>5</v>
      </c>
      <c r="J26" s="256">
        <f>IF('Creel Surveys'!B25="Yes",'Total Pounds'!D25+5,"0.00")</f>
        <v>5</v>
      </c>
      <c r="K26" s="223">
        <v>5</v>
      </c>
      <c r="L26" s="256">
        <f>IF('Creel Surveys'!C25="Yes",'Total Pounds'!E25+5,"0.00")</f>
        <v>9.7</v>
      </c>
      <c r="M26" s="223"/>
      <c r="N26" s="256" t="str">
        <f>IF('Creel Surveys'!D25="Yes",'Total Pounds'!F25+5,"0.00")</f>
        <v>0.00</v>
      </c>
      <c r="O26" s="223">
        <v>5</v>
      </c>
      <c r="P26" s="256" t="str">
        <f>IF('Creel Surveys'!E25="Yes",'Total Pounds'!G25+5,"0.00")</f>
        <v>0.00</v>
      </c>
      <c r="Q26" s="223">
        <v>5</v>
      </c>
      <c r="R26" s="256" t="str">
        <f>IF('Creel Surveys'!F25="Yes",'Total Pounds'!H25+5,"0.00")</f>
        <v>0.00</v>
      </c>
      <c r="S26" s="223">
        <v>5</v>
      </c>
      <c r="T26" s="256" t="str">
        <f>IF('Creel Surveys'!G25="Yes",'Total Pounds'!I25+5,"0.00")</f>
        <v>0.00</v>
      </c>
      <c r="U26" s="223">
        <v>5</v>
      </c>
      <c r="V26" s="254">
        <f>'Special Events'!I25</f>
        <v>6</v>
      </c>
      <c r="W26" s="225"/>
      <c r="X26" s="199">
        <f t="shared" si="0"/>
        <v>70.7</v>
      </c>
      <c r="Y26" s="97" t="str">
        <f t="shared" si="1"/>
        <v>Rinevald, Bill</v>
      </c>
      <c r="Z26" s="10"/>
    </row>
    <row r="27" spans="1:26" s="3" customFormat="1" ht="19.5">
      <c r="A27" s="97" t="s">
        <v>86</v>
      </c>
      <c r="B27" s="85"/>
      <c r="C27" s="159"/>
      <c r="D27" s="222">
        <v>5</v>
      </c>
      <c r="E27" s="159"/>
      <c r="F27" s="222">
        <v>5</v>
      </c>
      <c r="G27" s="222"/>
      <c r="H27" s="222">
        <v>5</v>
      </c>
      <c r="I27" s="223">
        <v>5</v>
      </c>
      <c r="J27" s="256" t="str">
        <f>IF('Creel Surveys'!B26="Yes",'Total Pounds'!D26+5,"0.00")</f>
        <v>0.00</v>
      </c>
      <c r="K27" s="223"/>
      <c r="L27" s="256" t="str">
        <f>IF('Creel Surveys'!C26="Yes",'Total Pounds'!E26+5=6,"0.00")</f>
        <v>0.00</v>
      </c>
      <c r="M27" s="223"/>
      <c r="N27" s="256" t="str">
        <f>IF('Creel Surveys'!D26="Yes",'Total Pounds'!F26+5+2,"0.00")</f>
        <v>0.00</v>
      </c>
      <c r="O27" s="223"/>
      <c r="P27" s="256" t="str">
        <f>IF('Creel Surveys'!E26="Yes",'Total Pounds'!G26+5,"0.00")</f>
        <v>0.00</v>
      </c>
      <c r="Q27" s="223"/>
      <c r="R27" s="256" t="str">
        <f>IF('Creel Surveys'!F26="Yes",'Total Pounds'!H26+5+2,"0.00")</f>
        <v>0.00</v>
      </c>
      <c r="S27" s="223"/>
      <c r="T27" s="256" t="str">
        <f>IF('Creel Surveys'!G26="Yes",'Total Pounds'!I26+5,"0.00")</f>
        <v>0.00</v>
      </c>
      <c r="U27" s="223"/>
      <c r="V27" s="254">
        <f>'Special Events'!I26</f>
        <v>0</v>
      </c>
      <c r="W27" s="225"/>
      <c r="X27" s="198">
        <f t="shared" si="0"/>
        <v>20</v>
      </c>
      <c r="Y27" s="97" t="str">
        <f t="shared" si="1"/>
        <v>Saterbak, Dave</v>
      </c>
      <c r="Z27" s="10"/>
    </row>
    <row r="28" spans="1:26" s="3" customFormat="1" ht="19.5">
      <c r="A28" s="97" t="s">
        <v>87</v>
      </c>
      <c r="B28" s="85"/>
      <c r="C28" s="159"/>
      <c r="D28" s="222">
        <v>5</v>
      </c>
      <c r="E28" s="159">
        <v>5</v>
      </c>
      <c r="F28" s="222">
        <v>5</v>
      </c>
      <c r="G28" s="222"/>
      <c r="H28" s="222">
        <v>5</v>
      </c>
      <c r="I28" s="223"/>
      <c r="J28" s="256" t="str">
        <f>'Total Pounds'!D27</f>
        <v>DNF</v>
      </c>
      <c r="K28" s="223"/>
      <c r="L28" s="256" t="str">
        <f>IF('Creel Surveys'!C27="Yes",'Total Pounds'!E27+5+8,"0.00")</f>
        <v>0.00</v>
      </c>
      <c r="M28" s="223">
        <v>5</v>
      </c>
      <c r="N28" s="256" t="str">
        <f>IF('Creel Surveys'!D27="Yes",'Total Pounds'!F27+5,"0.00")</f>
        <v>0.00</v>
      </c>
      <c r="O28" s="223"/>
      <c r="P28" s="256" t="str">
        <f>IF('Creel Surveys'!E27="Yes",'Total Pounds'!G27+5,"0.00")</f>
        <v>0.00</v>
      </c>
      <c r="Q28" s="223">
        <v>5</v>
      </c>
      <c r="R28" s="256" t="str">
        <f>IF('Creel Surveys'!F27="Yes",'Total Pounds'!H27+5,"0.00")</f>
        <v>0.00</v>
      </c>
      <c r="S28" s="223"/>
      <c r="T28" s="256" t="str">
        <f>IF('Creel Surveys'!G27="Yes",'Total Pounds'!I27+5,"0.00")</f>
        <v>0.00</v>
      </c>
      <c r="U28" s="223"/>
      <c r="V28" s="254">
        <f>'Special Events'!I27</f>
        <v>0</v>
      </c>
      <c r="W28" s="225"/>
      <c r="X28" s="198">
        <f t="shared" si="0"/>
        <v>30</v>
      </c>
      <c r="Y28" s="97" t="str">
        <f t="shared" si="1"/>
        <v>Saterbak, Todd</v>
      </c>
      <c r="Z28" s="10"/>
    </row>
    <row r="29" spans="1:26" s="3" customFormat="1" ht="19.5">
      <c r="A29" s="97" t="s">
        <v>35</v>
      </c>
      <c r="B29" s="85"/>
      <c r="C29" s="159"/>
      <c r="D29" s="222"/>
      <c r="E29" s="159">
        <v>5</v>
      </c>
      <c r="F29" s="222">
        <v>5</v>
      </c>
      <c r="G29" s="222">
        <v>5</v>
      </c>
      <c r="H29" s="222"/>
      <c r="I29" s="223"/>
      <c r="J29" s="256" t="str">
        <f>IF('Creel Surveys'!B28="Yes",'Total Pounds'!D28+5,"0.00")</f>
        <v>0.00</v>
      </c>
      <c r="K29" s="223">
        <v>5</v>
      </c>
      <c r="L29" s="256">
        <f>IF('Creel Surveys'!C28="Yes",'Total Pounds'!E28+5,"0.00")</f>
        <v>18.84</v>
      </c>
      <c r="M29" s="223"/>
      <c r="N29" s="256" t="str">
        <f>IF('Creel Surveys'!D28="Yes",'Total Pounds'!F28+5,"0.00")</f>
        <v>0.00</v>
      </c>
      <c r="O29" s="223">
        <v>5</v>
      </c>
      <c r="P29" s="256" t="str">
        <f>IF('Creel Surveys'!E28="Yes",'Total Pounds'!G28+5,"0.00")</f>
        <v>0.00</v>
      </c>
      <c r="Q29" s="223"/>
      <c r="R29" s="256" t="str">
        <f>IF('Creel Surveys'!F28="Yes",'Total Pounds'!H28+5,"0.00")</f>
        <v>0.00</v>
      </c>
      <c r="S29" s="223">
        <v>5</v>
      </c>
      <c r="T29" s="256" t="str">
        <f>IF('Creel Surveys'!G28="Yes",'Total Pounds'!I28+5,"0.00")</f>
        <v>0.00</v>
      </c>
      <c r="U29" s="223">
        <v>5</v>
      </c>
      <c r="V29" s="254">
        <f>'Special Events'!I28</f>
        <v>2</v>
      </c>
      <c r="W29" s="226">
        <v>10</v>
      </c>
      <c r="X29" s="199">
        <f t="shared" si="0"/>
        <v>65.84</v>
      </c>
      <c r="Y29" s="97" t="str">
        <f t="shared" si="1"/>
        <v>Schwab, Brent</v>
      </c>
      <c r="Z29" s="10"/>
    </row>
    <row r="30" spans="1:26" s="3" customFormat="1" ht="19.5">
      <c r="A30" s="97" t="s">
        <v>91</v>
      </c>
      <c r="B30" s="85"/>
      <c r="C30" s="159"/>
      <c r="D30" s="222"/>
      <c r="E30" s="159"/>
      <c r="F30" s="222"/>
      <c r="G30" s="222"/>
      <c r="H30" s="222"/>
      <c r="I30" s="223">
        <v>5</v>
      </c>
      <c r="J30" s="256" t="str">
        <f>IF('Creel Surveys'!B29="Yes",'Total Pounds'!D29+5,"0.00")</f>
        <v>0.00</v>
      </c>
      <c r="K30" s="223"/>
      <c r="L30" s="256" t="str">
        <f>IF('Creel Surveys'!C29="Yes",'Total Pounds'!E29+5,"0.00")</f>
        <v>0.00</v>
      </c>
      <c r="M30" s="223">
        <v>5</v>
      </c>
      <c r="N30" s="256" t="str">
        <f>IF('Creel Surveys'!D29="Yes",'Total Pounds'!F29+5,"0.00")</f>
        <v>0.00</v>
      </c>
      <c r="O30" s="223"/>
      <c r="P30" s="256" t="str">
        <f>IF('Creel Surveys'!E29="Yes",'Total Pounds'!G29+5+10,"0.00")</f>
        <v>0.00</v>
      </c>
      <c r="Q30" s="223"/>
      <c r="R30" s="256" t="str">
        <f>IF('Creel Surveys'!F29="Yes",'Total Pounds'!H29+5,"0.00")</f>
        <v>0.00</v>
      </c>
      <c r="S30" s="223"/>
      <c r="T30" s="256">
        <f>'Total Pounds'!I29</f>
        <v>0</v>
      </c>
      <c r="U30" s="223"/>
      <c r="V30" s="254">
        <f>'Special Events'!I29</f>
        <v>0</v>
      </c>
      <c r="W30" s="226"/>
      <c r="X30" s="199">
        <f t="shared" si="0"/>
        <v>10</v>
      </c>
      <c r="Y30" s="97" t="str">
        <f t="shared" si="1"/>
        <v>Strom, Craig</v>
      </c>
      <c r="Z30" s="10"/>
    </row>
    <row r="31" spans="1:26" s="3" customFormat="1" ht="19.5">
      <c r="A31" s="97" t="s">
        <v>64</v>
      </c>
      <c r="B31" s="85"/>
      <c r="C31" s="159"/>
      <c r="D31" s="222">
        <v>5</v>
      </c>
      <c r="E31" s="159"/>
      <c r="F31" s="222">
        <v>5</v>
      </c>
      <c r="G31" s="222"/>
      <c r="H31" s="222">
        <v>5</v>
      </c>
      <c r="I31" s="223">
        <v>5</v>
      </c>
      <c r="J31" s="256" t="str">
        <f>IF('Creel Surveys'!B30="Yes",'Total Pounds'!D30+5,"0.00")</f>
        <v>0.00</v>
      </c>
      <c r="K31" s="223">
        <v>5</v>
      </c>
      <c r="L31" s="256">
        <f>IF('Creel Surveys'!C30="Yes",'Total Pounds'!E30+5,"0.00")</f>
        <v>9.29</v>
      </c>
      <c r="M31" s="223"/>
      <c r="N31" s="256" t="str">
        <f>IF('Creel Surveys'!D30="Yes",'Total Pounds'!F30+5,"0.00")</f>
        <v>0.00</v>
      </c>
      <c r="O31" s="223"/>
      <c r="P31" s="256" t="str">
        <f>IF('Creel Surveys'!E30="Yes",'Total Pounds'!G30+5,"0.00")</f>
        <v>0.00</v>
      </c>
      <c r="Q31" s="223"/>
      <c r="R31" s="256" t="str">
        <f>IF('Creel Surveys'!F30="Yes",'Total Pounds'!H30+5,"0.00")</f>
        <v>0.00</v>
      </c>
      <c r="S31" s="223"/>
      <c r="T31" s="256" t="str">
        <f>IF('Creel Surveys'!G30="Yes",'Total Pounds'!I30+5,"0.00")</f>
        <v>0.00</v>
      </c>
      <c r="U31" s="223">
        <v>5</v>
      </c>
      <c r="V31" s="254">
        <f>'Special Events'!I30</f>
        <v>0</v>
      </c>
      <c r="W31" s="226"/>
      <c r="X31" s="198">
        <f t="shared" si="0"/>
        <v>39.29</v>
      </c>
      <c r="Y31" s="97" t="str">
        <f t="shared" si="1"/>
        <v>Thies, Doug</v>
      </c>
      <c r="Z31" s="10"/>
    </row>
    <row r="32" spans="1:26" s="3" customFormat="1" ht="19.5">
      <c r="A32" s="97" t="s">
        <v>3</v>
      </c>
      <c r="B32" s="85"/>
      <c r="C32" s="159"/>
      <c r="D32" s="222">
        <v>5</v>
      </c>
      <c r="E32" s="159">
        <v>5</v>
      </c>
      <c r="F32" s="222">
        <v>5</v>
      </c>
      <c r="G32" s="222">
        <v>5</v>
      </c>
      <c r="H32" s="222">
        <v>5</v>
      </c>
      <c r="I32" s="223">
        <v>5</v>
      </c>
      <c r="J32" s="256">
        <f>IF('Creel Surveys'!B31="Yes",'Total Pounds'!D31+5,"0.00")</f>
        <v>9</v>
      </c>
      <c r="K32" s="223">
        <v>5</v>
      </c>
      <c r="L32" s="256">
        <f>IF('Creel Surveys'!C31="Yes",'Total Pounds'!E31+5+10,"0.00")</f>
        <v>35.08</v>
      </c>
      <c r="M32" s="223"/>
      <c r="N32" s="256">
        <f>IF('Creel Surveys'!D31="Yes",'Total Pounds'!F31+5,"0.00")</f>
        <v>13.2</v>
      </c>
      <c r="O32" s="223"/>
      <c r="P32" s="256">
        <f>IF('Creel Surveys'!E31="Yes",'Total Pounds'!G31+5+2,"0.00")</f>
        <v>19.560000000000002</v>
      </c>
      <c r="Q32" s="223">
        <v>5</v>
      </c>
      <c r="R32" s="256">
        <f>IF('Creel Surveys'!F31="Yes",'Total Pounds'!H31+5+6,"0.00")</f>
        <v>20.3</v>
      </c>
      <c r="S32" s="223">
        <v>5</v>
      </c>
      <c r="T32" s="256">
        <f>IF('Creel Surveys'!G31="Yes",'Total Pounds'!I31+5,"0.00")</f>
        <v>7.6</v>
      </c>
      <c r="U32" s="223">
        <v>5</v>
      </c>
      <c r="V32" s="254">
        <f>'Special Events'!I31</f>
        <v>4</v>
      </c>
      <c r="W32" s="225"/>
      <c r="X32" s="199">
        <f t="shared" si="0"/>
        <v>158.74</v>
      </c>
      <c r="Y32" s="97" t="str">
        <f t="shared" si="1"/>
        <v>Young, Bill</v>
      </c>
      <c r="Z32" s="10"/>
    </row>
    <row r="33" spans="1:26" s="3" customFormat="1" ht="19.5">
      <c r="A33" s="22"/>
      <c r="B33" s="23"/>
      <c r="C33" s="28"/>
      <c r="D33" s="28"/>
      <c r="E33" s="28"/>
      <c r="F33" s="21"/>
      <c r="G33" s="21"/>
      <c r="H33" s="21"/>
      <c r="I33" s="196"/>
      <c r="J33" s="200"/>
      <c r="K33" s="196"/>
      <c r="L33" s="200"/>
      <c r="M33" s="196"/>
      <c r="N33" s="200"/>
      <c r="O33" s="196"/>
      <c r="P33" s="201"/>
      <c r="Q33" s="196"/>
      <c r="R33" s="200"/>
      <c r="S33" s="196"/>
      <c r="T33" s="200"/>
      <c r="U33" s="196"/>
      <c r="V33" s="21"/>
      <c r="W33" s="197"/>
      <c r="X33" s="239"/>
      <c r="Y33" s="22"/>
      <c r="Z33" s="10"/>
    </row>
    <row r="34" spans="1:26" s="3" customFormat="1" ht="20.25" thickBot="1">
      <c r="A34" s="22"/>
      <c r="B34" s="23"/>
      <c r="C34" s="28"/>
      <c r="D34" s="28"/>
      <c r="E34" s="28"/>
      <c r="F34" s="28"/>
      <c r="G34" s="28"/>
      <c r="H34" s="28"/>
      <c r="I34" s="61"/>
      <c r="J34" s="28"/>
      <c r="K34" s="48"/>
      <c r="L34" s="28"/>
      <c r="M34" s="48"/>
      <c r="N34" s="28"/>
      <c r="O34" s="48"/>
      <c r="P34" s="28"/>
      <c r="Q34" s="48"/>
      <c r="R34" s="28"/>
      <c r="S34" s="48"/>
      <c r="T34" s="28"/>
      <c r="U34" s="28"/>
      <c r="V34" s="28"/>
      <c r="W34" s="23"/>
      <c r="X34" s="22"/>
      <c r="Y34" s="62"/>
      <c r="Z34" s="10"/>
    </row>
    <row r="35" spans="1:24" s="11" customFormat="1" ht="20.25" thickBot="1">
      <c r="A35" s="24"/>
      <c r="B35" s="327" t="s">
        <v>76</v>
      </c>
      <c r="C35" s="328"/>
      <c r="D35" s="341"/>
      <c r="E35" s="272"/>
      <c r="F35" s="28"/>
      <c r="G35" s="24"/>
      <c r="I35" s="275" t="s">
        <v>27</v>
      </c>
      <c r="J35" s="276"/>
      <c r="K35" s="276"/>
      <c r="L35" s="276"/>
      <c r="M35" s="276"/>
      <c r="N35" s="276"/>
      <c r="O35" s="276"/>
      <c r="P35" s="273"/>
      <c r="Q35" s="273"/>
      <c r="R35" s="274"/>
      <c r="S35" s="3"/>
      <c r="T35" s="23"/>
      <c r="U35" s="23"/>
      <c r="V35" s="3"/>
      <c r="W35" s="23"/>
      <c r="X35" s="24"/>
    </row>
    <row r="36" spans="1:24" s="11" customFormat="1" ht="19.5">
      <c r="A36" s="24">
        <v>1</v>
      </c>
      <c r="B36" s="350" t="s">
        <v>60</v>
      </c>
      <c r="C36" s="63"/>
      <c r="D36" s="368">
        <v>165.39</v>
      </c>
      <c r="E36" s="49"/>
      <c r="F36" s="24"/>
      <c r="G36" s="29"/>
      <c r="I36" s="277" t="s">
        <v>20</v>
      </c>
      <c r="J36" s="278"/>
      <c r="K36" s="278"/>
      <c r="L36" s="278"/>
      <c r="M36" s="278"/>
      <c r="N36" s="278"/>
      <c r="O36" s="278"/>
      <c r="P36" s="278"/>
      <c r="Q36" s="279"/>
      <c r="R36" s="280"/>
      <c r="S36" s="3"/>
      <c r="T36" s="23"/>
      <c r="U36" s="23"/>
      <c r="V36" s="3"/>
      <c r="W36" s="23"/>
      <c r="X36" s="28"/>
    </row>
    <row r="37" spans="1:23" s="11" customFormat="1" ht="19.5">
      <c r="A37" s="24">
        <v>2</v>
      </c>
      <c r="B37" s="97" t="s">
        <v>3</v>
      </c>
      <c r="C37" s="23"/>
      <c r="D37" s="240">
        <v>158.74</v>
      </c>
      <c r="E37" s="49"/>
      <c r="F37" s="33"/>
      <c r="G37" s="24"/>
      <c r="H37" s="3"/>
      <c r="I37" s="281" t="s">
        <v>29</v>
      </c>
      <c r="J37" s="59"/>
      <c r="K37" s="59"/>
      <c r="L37" s="59"/>
      <c r="M37" s="59"/>
      <c r="N37" s="59"/>
      <c r="O37" s="59"/>
      <c r="P37" s="59"/>
      <c r="Q37" s="32"/>
      <c r="R37" s="282"/>
      <c r="S37" s="3"/>
      <c r="T37" s="23"/>
      <c r="U37" s="23"/>
      <c r="V37" s="3"/>
      <c r="W37" s="23"/>
    </row>
    <row r="38" spans="1:27" s="3" customFormat="1" ht="19.5">
      <c r="A38" s="23">
        <v>3</v>
      </c>
      <c r="B38" s="97" t="s">
        <v>56</v>
      </c>
      <c r="C38" s="63"/>
      <c r="D38" s="240">
        <v>158.02</v>
      </c>
      <c r="E38" s="50"/>
      <c r="F38" s="33"/>
      <c r="G38" s="24"/>
      <c r="I38" s="281" t="s">
        <v>30</v>
      </c>
      <c r="J38" s="59"/>
      <c r="K38" s="59"/>
      <c r="L38" s="59"/>
      <c r="M38" s="59"/>
      <c r="N38" s="59"/>
      <c r="O38" s="59"/>
      <c r="P38" s="59"/>
      <c r="Q38" s="32"/>
      <c r="R38" s="282"/>
      <c r="T38" s="23"/>
      <c r="U38" s="23"/>
      <c r="W38" s="23"/>
      <c r="X38" s="23"/>
      <c r="AA38" s="10"/>
    </row>
    <row r="39" spans="1:27" s="3" customFormat="1" ht="19.5">
      <c r="A39" s="23">
        <v>4</v>
      </c>
      <c r="B39" s="97" t="s">
        <v>2</v>
      </c>
      <c r="C39" s="63"/>
      <c r="D39" s="240">
        <v>153.25</v>
      </c>
      <c r="E39" s="49"/>
      <c r="F39" s="33"/>
      <c r="G39" s="24"/>
      <c r="I39" s="281" t="s">
        <v>31</v>
      </c>
      <c r="J39" s="59"/>
      <c r="K39" s="59"/>
      <c r="L39" s="59"/>
      <c r="M39" s="59"/>
      <c r="N39" s="59"/>
      <c r="O39" s="59"/>
      <c r="P39" s="59"/>
      <c r="Q39" s="32"/>
      <c r="R39" s="282"/>
      <c r="T39" s="23"/>
      <c r="U39" s="23"/>
      <c r="W39" s="23"/>
      <c r="X39" s="23"/>
      <c r="AA39" s="10"/>
    </row>
    <row r="40" spans="1:27" s="3" customFormat="1" ht="19.5">
      <c r="A40" s="23">
        <v>5</v>
      </c>
      <c r="B40" s="97" t="s">
        <v>0</v>
      </c>
      <c r="C40" s="23"/>
      <c r="D40" s="240">
        <v>144.43</v>
      </c>
      <c r="E40" s="49"/>
      <c r="F40" s="33"/>
      <c r="G40" s="24"/>
      <c r="I40" s="281" t="s">
        <v>32</v>
      </c>
      <c r="J40" s="59"/>
      <c r="K40" s="59"/>
      <c r="L40" s="59"/>
      <c r="M40" s="59"/>
      <c r="N40" s="59"/>
      <c r="O40" s="59"/>
      <c r="P40" s="59"/>
      <c r="Q40" s="32"/>
      <c r="R40" s="282"/>
      <c r="T40" s="23"/>
      <c r="U40" s="23"/>
      <c r="W40" s="23"/>
      <c r="X40" s="23"/>
      <c r="AA40" s="10"/>
    </row>
    <row r="41" spans="1:27" s="3" customFormat="1" ht="19.5">
      <c r="A41" s="23">
        <v>6</v>
      </c>
      <c r="B41" s="97" t="s">
        <v>39</v>
      </c>
      <c r="C41" s="23"/>
      <c r="D41" s="240">
        <v>114.2</v>
      </c>
      <c r="E41" s="49"/>
      <c r="F41" s="33"/>
      <c r="G41" s="24"/>
      <c r="I41" s="281" t="s">
        <v>33</v>
      </c>
      <c r="J41" s="59"/>
      <c r="K41" s="59"/>
      <c r="L41" s="59"/>
      <c r="M41" s="59"/>
      <c r="N41" s="59"/>
      <c r="O41" s="59"/>
      <c r="P41" s="59"/>
      <c r="Q41" s="32"/>
      <c r="R41" s="282"/>
      <c r="T41" s="23"/>
      <c r="U41" s="23"/>
      <c r="W41" s="23"/>
      <c r="X41" s="23"/>
      <c r="AA41" s="10"/>
    </row>
    <row r="42" spans="1:27" s="3" customFormat="1" ht="19.5">
      <c r="A42" s="23">
        <v>7</v>
      </c>
      <c r="B42" s="97" t="s">
        <v>57</v>
      </c>
      <c r="C42" s="63"/>
      <c r="D42" s="240">
        <v>111.87</v>
      </c>
      <c r="E42" s="49"/>
      <c r="F42" s="33"/>
      <c r="G42" s="24"/>
      <c r="I42" s="281" t="s">
        <v>34</v>
      </c>
      <c r="J42" s="59"/>
      <c r="K42" s="59"/>
      <c r="L42" s="59"/>
      <c r="M42" s="59"/>
      <c r="N42" s="59"/>
      <c r="O42" s="59"/>
      <c r="P42" s="59"/>
      <c r="Q42" s="32"/>
      <c r="R42" s="282"/>
      <c r="T42" s="23"/>
      <c r="U42" s="23"/>
      <c r="W42" s="23"/>
      <c r="X42" s="23"/>
      <c r="AA42" s="10"/>
    </row>
    <row r="43" spans="1:27" s="3" customFormat="1" ht="19.5">
      <c r="A43" s="23">
        <v>8</v>
      </c>
      <c r="B43" s="97" t="s">
        <v>61</v>
      </c>
      <c r="C43" s="23"/>
      <c r="D43" s="240">
        <v>93.07</v>
      </c>
      <c r="E43" s="49"/>
      <c r="F43" s="33"/>
      <c r="G43" s="24"/>
      <c r="I43" s="281" t="s">
        <v>21</v>
      </c>
      <c r="J43" s="59"/>
      <c r="K43" s="59"/>
      <c r="L43" s="59"/>
      <c r="M43" s="59"/>
      <c r="N43" s="59"/>
      <c r="O43" s="59"/>
      <c r="P43" s="59"/>
      <c r="Q43" s="32"/>
      <c r="R43" s="282"/>
      <c r="S43" s="63"/>
      <c r="T43" s="63"/>
      <c r="U43" s="63"/>
      <c r="V43" s="63"/>
      <c r="W43" s="63"/>
      <c r="X43" s="23"/>
      <c r="AA43" s="10"/>
    </row>
    <row r="44" spans="1:27" s="3" customFormat="1" ht="19.5">
      <c r="A44" s="23">
        <v>9</v>
      </c>
      <c r="B44" s="97" t="s">
        <v>100</v>
      </c>
      <c r="C44" s="23"/>
      <c r="D44" s="240">
        <v>90.46</v>
      </c>
      <c r="E44" s="49"/>
      <c r="F44" s="33"/>
      <c r="G44" s="24"/>
      <c r="I44" s="283" t="s">
        <v>42</v>
      </c>
      <c r="J44" s="66"/>
      <c r="K44" s="66"/>
      <c r="L44" s="66"/>
      <c r="M44" s="66"/>
      <c r="N44" s="59"/>
      <c r="O44" s="59"/>
      <c r="P44" s="59"/>
      <c r="Q44" s="32"/>
      <c r="R44" s="282"/>
      <c r="S44" s="63"/>
      <c r="T44" s="63"/>
      <c r="U44" s="63"/>
      <c r="V44" s="63"/>
      <c r="W44" s="63"/>
      <c r="X44" s="23"/>
      <c r="AA44" s="10"/>
    </row>
    <row r="45" spans="1:27" s="3" customFormat="1" ht="19.5">
      <c r="A45" s="23">
        <v>10</v>
      </c>
      <c r="B45" s="97" t="s">
        <v>62</v>
      </c>
      <c r="C45" s="23"/>
      <c r="D45" s="240">
        <v>78.81</v>
      </c>
      <c r="E45" s="49"/>
      <c r="F45" s="33"/>
      <c r="G45" s="24"/>
      <c r="I45" s="284" t="s">
        <v>43</v>
      </c>
      <c r="J45" s="73"/>
      <c r="K45" s="73"/>
      <c r="L45" s="73"/>
      <c r="M45" s="73"/>
      <c r="N45" s="73"/>
      <c r="O45" s="59"/>
      <c r="P45" s="59"/>
      <c r="Q45" s="32"/>
      <c r="R45" s="282"/>
      <c r="S45" s="63"/>
      <c r="T45" s="63"/>
      <c r="U45" s="63"/>
      <c r="V45" s="63"/>
      <c r="W45" s="63"/>
      <c r="X45" s="23"/>
      <c r="AA45" s="10"/>
    </row>
    <row r="46" spans="1:27" s="3" customFormat="1" ht="19.5">
      <c r="A46" s="23">
        <v>11</v>
      </c>
      <c r="B46" s="97" t="s">
        <v>66</v>
      </c>
      <c r="C46" s="23"/>
      <c r="D46" s="240">
        <v>70.7</v>
      </c>
      <c r="E46" s="49"/>
      <c r="F46" s="33"/>
      <c r="G46" s="24"/>
      <c r="I46" s="281" t="s">
        <v>28</v>
      </c>
      <c r="J46" s="59"/>
      <c r="K46" s="59"/>
      <c r="L46" s="59"/>
      <c r="M46" s="59"/>
      <c r="N46" s="59"/>
      <c r="O46" s="59"/>
      <c r="P46" s="59"/>
      <c r="Q46" s="32"/>
      <c r="R46" s="282"/>
      <c r="S46" s="63"/>
      <c r="T46" s="63"/>
      <c r="U46" s="63"/>
      <c r="V46" s="63"/>
      <c r="W46" s="63"/>
      <c r="X46" s="23"/>
      <c r="AA46" s="10"/>
    </row>
    <row r="47" spans="1:27" s="3" customFormat="1" ht="20.25" thickBot="1">
      <c r="A47" s="23">
        <v>12</v>
      </c>
      <c r="B47" s="350" t="s">
        <v>88</v>
      </c>
      <c r="C47" s="63"/>
      <c r="D47" s="368">
        <v>69.3</v>
      </c>
      <c r="E47" s="49"/>
      <c r="F47" s="33"/>
      <c r="G47" s="33"/>
      <c r="H47" s="23"/>
      <c r="I47" s="285" t="s">
        <v>96</v>
      </c>
      <c r="J47" s="286"/>
      <c r="K47" s="286"/>
      <c r="L47" s="286"/>
      <c r="M47" s="286"/>
      <c r="N47" s="286"/>
      <c r="O47" s="286"/>
      <c r="P47" s="286"/>
      <c r="Q47" s="286"/>
      <c r="R47" s="287"/>
      <c r="S47" s="63"/>
      <c r="T47" s="63"/>
      <c r="U47" s="63"/>
      <c r="V47" s="63"/>
      <c r="W47" s="63"/>
      <c r="X47" s="23"/>
      <c r="AA47" s="10"/>
    </row>
    <row r="48" spans="1:28" s="3" customFormat="1" ht="19.5">
      <c r="A48" s="23">
        <v>13</v>
      </c>
      <c r="B48" s="97" t="s">
        <v>89</v>
      </c>
      <c r="C48" s="23"/>
      <c r="D48" s="240">
        <v>66.15</v>
      </c>
      <c r="E48" s="49"/>
      <c r="F48" s="33"/>
      <c r="G48" s="3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63"/>
      <c r="T48" s="63"/>
      <c r="U48" s="63"/>
      <c r="V48" s="63"/>
      <c r="W48" s="63"/>
      <c r="X48" s="23"/>
      <c r="Y48" s="23"/>
      <c r="AB48" s="10"/>
    </row>
    <row r="49" spans="1:28" s="3" customFormat="1" ht="19.5">
      <c r="A49" s="23">
        <v>14</v>
      </c>
      <c r="B49" s="97" t="s">
        <v>35</v>
      </c>
      <c r="C49" s="23"/>
      <c r="D49" s="240">
        <v>65.84</v>
      </c>
      <c r="E49" s="49"/>
      <c r="F49" s="33"/>
      <c r="G49" s="3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63"/>
      <c r="T49" s="63"/>
      <c r="U49" s="63"/>
      <c r="V49" s="63"/>
      <c r="W49" s="63"/>
      <c r="X49" s="23"/>
      <c r="Y49" s="23"/>
      <c r="AB49" s="10"/>
    </row>
    <row r="50" spans="1:28" s="3" customFormat="1" ht="19.5">
      <c r="A50" s="23">
        <v>15</v>
      </c>
      <c r="B50" s="97" t="s">
        <v>48</v>
      </c>
      <c r="C50" s="23"/>
      <c r="D50" s="240">
        <v>61.58</v>
      </c>
      <c r="E50" s="49"/>
      <c r="F50" s="33"/>
      <c r="G50" s="3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63"/>
      <c r="T50" s="63"/>
      <c r="U50" s="63"/>
      <c r="V50" s="63"/>
      <c r="W50" s="63"/>
      <c r="X50" s="23"/>
      <c r="Y50" s="23"/>
      <c r="AB50" s="10"/>
    </row>
    <row r="51" spans="1:28" s="3" customFormat="1" ht="19.5">
      <c r="A51" s="23">
        <v>16</v>
      </c>
      <c r="B51" s="97" t="s">
        <v>105</v>
      </c>
      <c r="C51" s="23"/>
      <c r="D51" s="240">
        <v>59.9</v>
      </c>
      <c r="E51" s="49"/>
      <c r="F51" s="33"/>
      <c r="G51" s="3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63"/>
      <c r="T51" s="63"/>
      <c r="U51" s="63"/>
      <c r="V51" s="63"/>
      <c r="W51" s="63"/>
      <c r="X51" s="23"/>
      <c r="Y51" s="23"/>
      <c r="AB51" s="10"/>
    </row>
    <row r="52" spans="1:28" s="3" customFormat="1" ht="19.5">
      <c r="A52" s="23">
        <v>17</v>
      </c>
      <c r="B52" s="97" t="s">
        <v>24</v>
      </c>
      <c r="C52" s="23"/>
      <c r="D52" s="240">
        <v>59.28</v>
      </c>
      <c r="E52" s="49"/>
      <c r="F52" s="33"/>
      <c r="G52" s="3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63"/>
      <c r="T52" s="63"/>
      <c r="U52" s="63"/>
      <c r="V52" s="63"/>
      <c r="W52" s="63"/>
      <c r="X52" s="23"/>
      <c r="Y52" s="23"/>
      <c r="AB52" s="10"/>
    </row>
    <row r="53" spans="1:28" s="3" customFormat="1" ht="19.5">
      <c r="A53" s="23">
        <v>18</v>
      </c>
      <c r="B53" s="350" t="s">
        <v>111</v>
      </c>
      <c r="C53" s="63"/>
      <c r="D53" s="240">
        <v>56.42</v>
      </c>
      <c r="E53" s="49"/>
      <c r="F53" s="33"/>
      <c r="G53" s="3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63"/>
      <c r="T53" s="63"/>
      <c r="U53" s="63"/>
      <c r="V53" s="63"/>
      <c r="W53" s="63"/>
      <c r="X53" s="23"/>
      <c r="Y53" s="23"/>
      <c r="AB53" s="10"/>
    </row>
    <row r="54" spans="1:28" s="3" customFormat="1" ht="19.5">
      <c r="A54" s="23">
        <v>19</v>
      </c>
      <c r="B54" s="97" t="s">
        <v>1</v>
      </c>
      <c r="C54" s="23"/>
      <c r="D54" s="240">
        <v>50</v>
      </c>
      <c r="E54" s="49"/>
      <c r="F54" s="33"/>
      <c r="G54" s="3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63"/>
      <c r="T54" s="63"/>
      <c r="U54" s="63"/>
      <c r="V54" s="63"/>
      <c r="W54" s="63"/>
      <c r="X54" s="23"/>
      <c r="Y54" s="23"/>
      <c r="AB54" s="10"/>
    </row>
    <row r="55" spans="1:28" s="3" customFormat="1" ht="19.5">
      <c r="A55" s="23">
        <v>20</v>
      </c>
      <c r="B55" s="97" t="s">
        <v>90</v>
      </c>
      <c r="C55" s="23"/>
      <c r="D55" s="240">
        <v>40</v>
      </c>
      <c r="E55" s="49"/>
      <c r="F55" s="33"/>
      <c r="G55" s="3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63"/>
      <c r="T55" s="63"/>
      <c r="U55" s="63"/>
      <c r="V55" s="63"/>
      <c r="W55" s="63"/>
      <c r="X55" s="23"/>
      <c r="Y55" s="23"/>
      <c r="AB55" s="10"/>
    </row>
    <row r="56" spans="1:28" s="3" customFormat="1" ht="19.5">
      <c r="A56" s="3">
        <v>21</v>
      </c>
      <c r="B56" s="97" t="s">
        <v>64</v>
      </c>
      <c r="C56" s="23"/>
      <c r="D56" s="240">
        <v>39.29</v>
      </c>
      <c r="E56" s="49"/>
      <c r="F56" s="33"/>
      <c r="G56" s="3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63"/>
      <c r="T56" s="63"/>
      <c r="U56" s="63"/>
      <c r="V56" s="63"/>
      <c r="W56" s="63"/>
      <c r="X56" s="23"/>
      <c r="Y56" s="23"/>
      <c r="AB56" s="10"/>
    </row>
    <row r="57" spans="1:28" s="3" customFormat="1" ht="19.5">
      <c r="A57" s="23">
        <v>22</v>
      </c>
      <c r="B57" s="97" t="s">
        <v>63</v>
      </c>
      <c r="C57" s="63"/>
      <c r="D57" s="240">
        <v>36.5</v>
      </c>
      <c r="E57" s="61"/>
      <c r="F57" s="33"/>
      <c r="G57" s="3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63"/>
      <c r="T57" s="63"/>
      <c r="U57" s="63"/>
      <c r="V57" s="63"/>
      <c r="W57" s="63"/>
      <c r="X57" s="23"/>
      <c r="Y57" s="23"/>
      <c r="AB57" s="10"/>
    </row>
    <row r="58" spans="1:28" s="3" customFormat="1" ht="19.5">
      <c r="A58" s="3">
        <v>23</v>
      </c>
      <c r="B58" s="97" t="s">
        <v>87</v>
      </c>
      <c r="D58" s="240">
        <v>30</v>
      </c>
      <c r="E58" s="50"/>
      <c r="F58" s="33"/>
      <c r="G58" s="3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63"/>
      <c r="T58" s="63"/>
      <c r="U58" s="63"/>
      <c r="V58" s="63"/>
      <c r="W58" s="63"/>
      <c r="X58" s="23"/>
      <c r="Y58" s="23"/>
      <c r="AB58" s="10"/>
    </row>
    <row r="59" spans="1:28" s="3" customFormat="1" ht="19.5">
      <c r="A59" s="63">
        <v>24</v>
      </c>
      <c r="B59" s="97" t="s">
        <v>44</v>
      </c>
      <c r="C59" s="28"/>
      <c r="D59" s="240">
        <v>22.2</v>
      </c>
      <c r="E59" s="49"/>
      <c r="F59" s="63"/>
      <c r="G59" s="63"/>
      <c r="H59" s="63"/>
      <c r="I59" s="2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23"/>
      <c r="Y59" s="23"/>
      <c r="AB59" s="10"/>
    </row>
    <row r="60" spans="1:5" ht="19.5">
      <c r="A60" s="63">
        <v>25</v>
      </c>
      <c r="B60" s="97" t="s">
        <v>65</v>
      </c>
      <c r="C60" s="28"/>
      <c r="D60" s="240">
        <v>22</v>
      </c>
      <c r="E60" s="49"/>
    </row>
    <row r="61" spans="1:5" ht="19.5">
      <c r="A61" s="23">
        <v>26</v>
      </c>
      <c r="B61" s="97" t="s">
        <v>98</v>
      </c>
      <c r="C61" s="23"/>
      <c r="D61" s="240">
        <v>22</v>
      </c>
      <c r="E61" s="61"/>
    </row>
    <row r="62" spans="1:5" ht="19.5">
      <c r="A62" s="63">
        <v>27</v>
      </c>
      <c r="B62" s="97" t="s">
        <v>86</v>
      </c>
      <c r="C62" s="23"/>
      <c r="D62" s="240">
        <v>20</v>
      </c>
      <c r="E62" s="49"/>
    </row>
    <row r="63" spans="1:5" ht="19.5">
      <c r="A63" s="63">
        <v>28</v>
      </c>
      <c r="B63" s="387" t="s">
        <v>59</v>
      </c>
      <c r="D63" s="388">
        <v>15</v>
      </c>
      <c r="E63" s="49"/>
    </row>
    <row r="64" spans="1:5" ht="19.5" customHeight="1">
      <c r="A64" s="63">
        <v>29</v>
      </c>
      <c r="B64" s="97" t="s">
        <v>116</v>
      </c>
      <c r="C64" s="85"/>
      <c r="D64" s="240">
        <v>10</v>
      </c>
      <c r="E64" s="61"/>
    </row>
    <row r="65" spans="1:5" ht="19.5">
      <c r="A65" s="63">
        <v>30</v>
      </c>
      <c r="B65" s="228" t="s">
        <v>91</v>
      </c>
      <c r="C65" s="227"/>
      <c r="D65" s="370">
        <v>10</v>
      </c>
      <c r="E65" s="61"/>
    </row>
  </sheetData>
  <sheetProtection/>
  <printOptions/>
  <pageMargins left="0.75" right="0.75" top="0.75" bottom="0.5" header="0.25" footer="0.25"/>
  <pageSetup fitToHeight="1" fitToWidth="1" horizontalDpi="600" verticalDpi="600" orientation="landscape" scale="43" r:id="rId1"/>
  <headerFooter alignWithMargins="0">
    <oddHeader>&amp;C&amp;"Comic Sans MS,Bold Italic"&amp;14 2008 SPORTSMEN BASSMATERS 
"MR. BASS POINTS"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20.140625" style="6" customWidth="1"/>
    <col min="2" max="2" width="10.00390625" style="0" customWidth="1"/>
    <col min="3" max="3" width="5.7109375" style="0" customWidth="1"/>
    <col min="5" max="5" width="20.140625" style="6" customWidth="1"/>
    <col min="6" max="6" width="10.00390625" style="0" customWidth="1"/>
    <col min="7" max="7" width="5.7109375" style="0" customWidth="1"/>
    <col min="8" max="8" width="9.140625" style="6" customWidth="1"/>
    <col min="9" max="9" width="20.140625" style="6" customWidth="1"/>
    <col min="10" max="10" width="10.00390625" style="0" customWidth="1"/>
    <col min="11" max="11" width="5.7109375" style="0" customWidth="1"/>
    <col min="12" max="12" width="9.140625" style="12" customWidth="1"/>
    <col min="13" max="13" width="20.140625" style="6" customWidth="1"/>
    <col min="14" max="14" width="10.00390625" style="0" customWidth="1"/>
    <col min="15" max="15" width="5.7109375" style="0" customWidth="1"/>
    <col min="16" max="16" width="9.140625" style="6" customWidth="1"/>
    <col min="17" max="17" width="20.140625" style="6" customWidth="1"/>
    <col min="18" max="18" width="10.00390625" style="0" customWidth="1"/>
    <col min="19" max="19" width="5.7109375" style="0" customWidth="1"/>
    <col min="21" max="21" width="20.140625" style="6" customWidth="1"/>
    <col min="22" max="22" width="10.00390625" style="0" customWidth="1"/>
    <col min="23" max="23" width="5.7109375" style="0" customWidth="1"/>
  </cols>
  <sheetData>
    <row r="1" spans="1:24" ht="20.25" thickBot="1">
      <c r="A1" s="185" t="str">
        <f>'Total Pounds'!D1</f>
        <v>ISLAND</v>
      </c>
      <c r="B1" s="288"/>
      <c r="C1" s="146"/>
      <c r="D1" s="18" t="s">
        <v>97</v>
      </c>
      <c r="E1" s="352" t="str">
        <f>'Total Pounds'!E1</f>
        <v>PELICAN</v>
      </c>
      <c r="F1" s="353"/>
      <c r="G1" s="354"/>
      <c r="H1" s="18" t="s">
        <v>97</v>
      </c>
      <c r="I1" s="185" t="str">
        <f>'Total Pounds'!F1</f>
        <v>CLEARWATER</v>
      </c>
      <c r="J1" s="288"/>
      <c r="K1" s="146"/>
      <c r="L1" s="18" t="s">
        <v>97</v>
      </c>
      <c r="M1" s="185" t="str">
        <f>'Total Pounds'!G1</f>
        <v>POKEGAMA</v>
      </c>
      <c r="N1" s="289"/>
      <c r="O1" s="146"/>
      <c r="P1" s="18" t="s">
        <v>97</v>
      </c>
      <c r="Q1" s="185" t="s">
        <v>119</v>
      </c>
      <c r="R1" s="289"/>
      <c r="S1" s="146"/>
      <c r="T1" s="18" t="s">
        <v>97</v>
      </c>
      <c r="U1" s="185" t="str">
        <f>'Total Pounds'!I1</f>
        <v>GREEN</v>
      </c>
      <c r="V1" s="288"/>
      <c r="W1" s="146"/>
      <c r="X1" s="1"/>
    </row>
    <row r="2" spans="1:23" ht="18" customHeight="1" thickBot="1">
      <c r="A2" s="160" t="s">
        <v>60</v>
      </c>
      <c r="B2" s="161">
        <v>17</v>
      </c>
      <c r="C2" s="162">
        <v>5</v>
      </c>
      <c r="D2" s="65">
        <v>1</v>
      </c>
      <c r="E2" s="355" t="s">
        <v>3</v>
      </c>
      <c r="F2" s="356">
        <v>20.08</v>
      </c>
      <c r="G2" s="357">
        <v>5</v>
      </c>
      <c r="H2" s="65">
        <v>1</v>
      </c>
      <c r="I2" s="120" t="s">
        <v>59</v>
      </c>
      <c r="J2" s="147">
        <v>17.5</v>
      </c>
      <c r="K2" s="163">
        <v>5</v>
      </c>
      <c r="L2" s="65">
        <v>1</v>
      </c>
      <c r="M2" s="120" t="s">
        <v>91</v>
      </c>
      <c r="N2" s="147">
        <v>15.31</v>
      </c>
      <c r="O2" s="163">
        <v>5</v>
      </c>
      <c r="P2" s="65">
        <v>1</v>
      </c>
      <c r="Q2" s="120" t="s">
        <v>62</v>
      </c>
      <c r="R2" s="147">
        <v>10</v>
      </c>
      <c r="S2" s="163">
        <v>5</v>
      </c>
      <c r="T2" s="65">
        <v>1</v>
      </c>
      <c r="U2" s="120" t="s">
        <v>60</v>
      </c>
      <c r="V2" s="147">
        <v>12.5</v>
      </c>
      <c r="W2" s="163">
        <v>5</v>
      </c>
    </row>
    <row r="3" spans="1:24" s="1" customFormat="1" ht="19.5">
      <c r="A3" s="83" t="s">
        <v>61</v>
      </c>
      <c r="B3" s="84">
        <v>16.8</v>
      </c>
      <c r="C3" s="148">
        <v>5</v>
      </c>
      <c r="D3" s="26">
        <v>2</v>
      </c>
      <c r="E3" s="83" t="s">
        <v>87</v>
      </c>
      <c r="F3" s="358">
        <v>19.17</v>
      </c>
      <c r="G3" s="359">
        <v>5</v>
      </c>
      <c r="H3" s="26">
        <v>2</v>
      </c>
      <c r="I3" s="83" t="s">
        <v>48</v>
      </c>
      <c r="J3" s="109">
        <v>12.5</v>
      </c>
      <c r="K3" s="148">
        <v>5</v>
      </c>
      <c r="L3" s="26">
        <v>2</v>
      </c>
      <c r="M3" s="83" t="s">
        <v>57</v>
      </c>
      <c r="N3" s="109">
        <v>14.87</v>
      </c>
      <c r="O3" s="148">
        <v>5</v>
      </c>
      <c r="P3" s="26">
        <v>2</v>
      </c>
      <c r="Q3" s="83" t="s">
        <v>105</v>
      </c>
      <c r="R3" s="109">
        <v>9.7</v>
      </c>
      <c r="S3" s="148">
        <v>5</v>
      </c>
      <c r="T3" s="26">
        <v>2</v>
      </c>
      <c r="U3" s="83" t="s">
        <v>105</v>
      </c>
      <c r="V3" s="109">
        <v>9.6</v>
      </c>
      <c r="W3" s="148">
        <v>5</v>
      </c>
      <c r="X3"/>
    </row>
    <row r="4" spans="1:24" s="1" customFormat="1" ht="19.5">
      <c r="A4" s="74" t="s">
        <v>0</v>
      </c>
      <c r="B4" s="76">
        <v>12.7</v>
      </c>
      <c r="C4" s="149">
        <v>5</v>
      </c>
      <c r="D4" s="26">
        <v>3</v>
      </c>
      <c r="E4" s="74" t="s">
        <v>86</v>
      </c>
      <c r="F4" s="360">
        <v>16.63</v>
      </c>
      <c r="G4" s="222">
        <v>5</v>
      </c>
      <c r="H4" s="26">
        <v>3</v>
      </c>
      <c r="I4" s="74" t="s">
        <v>56</v>
      </c>
      <c r="J4" s="76">
        <v>12.3</v>
      </c>
      <c r="K4" s="149">
        <v>5</v>
      </c>
      <c r="L4" s="26">
        <v>3</v>
      </c>
      <c r="M4" s="74" t="s">
        <v>56</v>
      </c>
      <c r="N4" s="76">
        <v>13.3</v>
      </c>
      <c r="O4" s="149">
        <v>5</v>
      </c>
      <c r="P4" s="26">
        <v>3</v>
      </c>
      <c r="Q4" s="74" t="s">
        <v>3</v>
      </c>
      <c r="R4" s="76">
        <v>9.3</v>
      </c>
      <c r="S4" s="149">
        <v>5</v>
      </c>
      <c r="T4" s="26">
        <v>3</v>
      </c>
      <c r="U4" s="74" t="s">
        <v>0</v>
      </c>
      <c r="V4" s="76">
        <v>9.2</v>
      </c>
      <c r="W4" s="149">
        <v>5</v>
      </c>
      <c r="X4"/>
    </row>
    <row r="5" spans="1:24" s="1" customFormat="1" ht="19.5">
      <c r="A5" s="74" t="s">
        <v>2</v>
      </c>
      <c r="B5" s="77">
        <v>12.1</v>
      </c>
      <c r="C5" s="148">
        <v>5</v>
      </c>
      <c r="D5" s="26">
        <v>4</v>
      </c>
      <c r="E5" s="74" t="s">
        <v>1</v>
      </c>
      <c r="F5" s="360">
        <v>14.86</v>
      </c>
      <c r="G5" s="222">
        <v>5</v>
      </c>
      <c r="H5" s="26">
        <v>4</v>
      </c>
      <c r="I5" s="74" t="s">
        <v>2</v>
      </c>
      <c r="J5" s="76">
        <v>12.2</v>
      </c>
      <c r="K5" s="149">
        <v>5</v>
      </c>
      <c r="L5" s="26">
        <v>4</v>
      </c>
      <c r="M5" s="74" t="s">
        <v>60</v>
      </c>
      <c r="N5" s="76">
        <v>12.83</v>
      </c>
      <c r="O5" s="149">
        <v>5</v>
      </c>
      <c r="P5" s="26">
        <v>4</v>
      </c>
      <c r="Q5" s="74" t="s">
        <v>61</v>
      </c>
      <c r="R5" s="76">
        <v>8.9</v>
      </c>
      <c r="S5" s="149">
        <v>5</v>
      </c>
      <c r="T5" s="26">
        <v>4</v>
      </c>
      <c r="U5" s="74" t="s">
        <v>111</v>
      </c>
      <c r="V5" s="76">
        <v>8.3</v>
      </c>
      <c r="W5" s="149">
        <v>3</v>
      </c>
      <c r="X5"/>
    </row>
    <row r="6" spans="1:23" ht="19.5">
      <c r="A6" s="74" t="s">
        <v>89</v>
      </c>
      <c r="B6" s="77">
        <v>10.9</v>
      </c>
      <c r="C6" s="149">
        <v>5</v>
      </c>
      <c r="D6" s="26">
        <v>5</v>
      </c>
      <c r="E6" s="74" t="s">
        <v>57</v>
      </c>
      <c r="F6" s="360">
        <v>14.6</v>
      </c>
      <c r="G6" s="222">
        <v>5</v>
      </c>
      <c r="H6" s="26">
        <v>5</v>
      </c>
      <c r="I6" s="74" t="s">
        <v>86</v>
      </c>
      <c r="J6" s="77">
        <v>12.1</v>
      </c>
      <c r="K6" s="148">
        <v>5</v>
      </c>
      <c r="L6" s="26">
        <v>5</v>
      </c>
      <c r="M6" s="74" t="s">
        <v>3</v>
      </c>
      <c r="N6" s="77">
        <v>12.81</v>
      </c>
      <c r="O6" s="148">
        <v>5</v>
      </c>
      <c r="P6" s="26">
        <v>5</v>
      </c>
      <c r="Q6" s="74" t="s">
        <v>86</v>
      </c>
      <c r="R6" s="77">
        <v>7.7</v>
      </c>
      <c r="S6" s="148">
        <v>5</v>
      </c>
      <c r="T6" s="26">
        <v>5</v>
      </c>
      <c r="U6" s="74" t="s">
        <v>1</v>
      </c>
      <c r="V6" s="77">
        <v>7.7</v>
      </c>
      <c r="W6" s="148">
        <v>5</v>
      </c>
    </row>
    <row r="7" spans="1:23" ht="19.5">
      <c r="A7" s="74" t="s">
        <v>24</v>
      </c>
      <c r="B7" s="75">
        <v>7.1</v>
      </c>
      <c r="C7" s="149">
        <v>3</v>
      </c>
      <c r="D7" s="26">
        <v>6</v>
      </c>
      <c r="E7" s="74" t="s">
        <v>24</v>
      </c>
      <c r="F7" s="360">
        <v>14.28</v>
      </c>
      <c r="G7" s="222">
        <v>5</v>
      </c>
      <c r="H7" s="26">
        <v>6</v>
      </c>
      <c r="I7" s="74" t="s">
        <v>64</v>
      </c>
      <c r="J7" s="77">
        <v>11.6</v>
      </c>
      <c r="K7" s="149">
        <v>5</v>
      </c>
      <c r="L7" s="26">
        <v>6</v>
      </c>
      <c r="M7" s="74" t="s">
        <v>100</v>
      </c>
      <c r="N7" s="77">
        <v>10.98</v>
      </c>
      <c r="O7" s="149">
        <v>5</v>
      </c>
      <c r="P7" s="26">
        <v>6</v>
      </c>
      <c r="Q7" s="74" t="s">
        <v>2</v>
      </c>
      <c r="R7" s="77">
        <v>7.2</v>
      </c>
      <c r="S7" s="149">
        <v>4</v>
      </c>
      <c r="T7" s="26">
        <v>6</v>
      </c>
      <c r="U7" s="74" t="s">
        <v>56</v>
      </c>
      <c r="V7" s="77">
        <v>6.6</v>
      </c>
      <c r="W7" s="149">
        <v>2</v>
      </c>
    </row>
    <row r="8" spans="1:23" ht="19.5">
      <c r="A8" s="74" t="s">
        <v>3</v>
      </c>
      <c r="B8" s="77">
        <v>4</v>
      </c>
      <c r="C8" s="149">
        <v>2</v>
      </c>
      <c r="D8" s="26"/>
      <c r="E8" s="74" t="s">
        <v>35</v>
      </c>
      <c r="F8" s="360">
        <v>13.84</v>
      </c>
      <c r="G8" s="150">
        <v>5</v>
      </c>
      <c r="H8" s="26"/>
      <c r="I8" s="74" t="s">
        <v>35</v>
      </c>
      <c r="J8" s="75">
        <v>11.4</v>
      </c>
      <c r="K8" s="149">
        <v>5</v>
      </c>
      <c r="L8" s="28"/>
      <c r="M8" s="74" t="s">
        <v>111</v>
      </c>
      <c r="N8" s="75">
        <v>9.72</v>
      </c>
      <c r="O8" s="149">
        <v>5</v>
      </c>
      <c r="P8" s="26"/>
      <c r="Q8" s="74" t="s">
        <v>90</v>
      </c>
      <c r="R8" s="75">
        <v>7.1</v>
      </c>
      <c r="S8" s="149">
        <v>5</v>
      </c>
      <c r="T8" s="23"/>
      <c r="U8" s="74" t="s">
        <v>86</v>
      </c>
      <c r="V8" s="75">
        <v>6.5</v>
      </c>
      <c r="W8" s="149">
        <v>2</v>
      </c>
    </row>
    <row r="9" spans="1:23" ht="19.5">
      <c r="A9" s="74" t="s">
        <v>105</v>
      </c>
      <c r="B9" s="77">
        <v>3.5</v>
      </c>
      <c r="C9" s="149">
        <v>2</v>
      </c>
      <c r="D9" s="26"/>
      <c r="E9" s="74" t="s">
        <v>2</v>
      </c>
      <c r="F9" s="360">
        <v>13.05</v>
      </c>
      <c r="G9" s="222">
        <v>5</v>
      </c>
      <c r="H9" s="26"/>
      <c r="I9" s="74" t="s">
        <v>24</v>
      </c>
      <c r="J9" s="77">
        <v>11.3</v>
      </c>
      <c r="K9" s="149">
        <v>5</v>
      </c>
      <c r="L9" s="28"/>
      <c r="M9" s="74" t="s">
        <v>62</v>
      </c>
      <c r="N9" s="77">
        <v>8.61</v>
      </c>
      <c r="O9" s="149">
        <v>5</v>
      </c>
      <c r="P9" s="26"/>
      <c r="Q9" s="74" t="s">
        <v>111</v>
      </c>
      <c r="R9" s="77">
        <v>7.1</v>
      </c>
      <c r="S9" s="149">
        <v>5</v>
      </c>
      <c r="T9" s="23"/>
      <c r="U9" s="74" t="s">
        <v>66</v>
      </c>
      <c r="V9" s="77">
        <v>6</v>
      </c>
      <c r="W9" s="149">
        <v>4</v>
      </c>
    </row>
    <row r="10" spans="1:23" ht="19.5">
      <c r="A10" s="74" t="s">
        <v>56</v>
      </c>
      <c r="B10" s="77">
        <v>3.2</v>
      </c>
      <c r="C10" s="149">
        <v>3</v>
      </c>
      <c r="D10" s="26"/>
      <c r="E10" s="74" t="s">
        <v>56</v>
      </c>
      <c r="F10" s="360">
        <v>12.62</v>
      </c>
      <c r="G10" s="222">
        <v>4</v>
      </c>
      <c r="H10" s="40"/>
      <c r="I10" s="74" t="s">
        <v>61</v>
      </c>
      <c r="J10" s="77">
        <v>9.9</v>
      </c>
      <c r="K10" s="149">
        <v>5</v>
      </c>
      <c r="L10" s="28"/>
      <c r="M10" s="74" t="s">
        <v>64</v>
      </c>
      <c r="N10" s="77">
        <v>8.19</v>
      </c>
      <c r="O10" s="149">
        <v>5</v>
      </c>
      <c r="P10" s="28"/>
      <c r="Q10" s="74" t="s">
        <v>48</v>
      </c>
      <c r="R10" s="77">
        <v>6.1</v>
      </c>
      <c r="S10" s="149">
        <v>5</v>
      </c>
      <c r="T10" s="23"/>
      <c r="U10" s="74" t="s">
        <v>59</v>
      </c>
      <c r="V10" s="77">
        <v>5.3</v>
      </c>
      <c r="W10" s="149">
        <v>3</v>
      </c>
    </row>
    <row r="11" spans="1:23" ht="19.5">
      <c r="A11" s="74" t="s">
        <v>57</v>
      </c>
      <c r="B11" s="77">
        <v>2.6</v>
      </c>
      <c r="C11" s="149">
        <v>1</v>
      </c>
      <c r="D11" s="26"/>
      <c r="E11" s="74" t="s">
        <v>100</v>
      </c>
      <c r="F11" s="360">
        <v>12.36</v>
      </c>
      <c r="G11" s="222">
        <v>5</v>
      </c>
      <c r="H11" s="26"/>
      <c r="I11" s="74" t="s">
        <v>105</v>
      </c>
      <c r="J11" s="77">
        <v>9.9</v>
      </c>
      <c r="K11" s="149">
        <v>5</v>
      </c>
      <c r="L11" s="28"/>
      <c r="M11" s="74" t="s">
        <v>0</v>
      </c>
      <c r="N11" s="77">
        <v>6.8</v>
      </c>
      <c r="O11" s="149">
        <v>5</v>
      </c>
      <c r="P11" s="26"/>
      <c r="Q11" s="74" t="s">
        <v>64</v>
      </c>
      <c r="R11" s="77">
        <v>3.4</v>
      </c>
      <c r="S11" s="149">
        <v>2</v>
      </c>
      <c r="T11" s="23"/>
      <c r="U11" s="74" t="s">
        <v>2</v>
      </c>
      <c r="V11" s="77">
        <v>4.7</v>
      </c>
      <c r="W11" s="149">
        <v>4</v>
      </c>
    </row>
    <row r="12" spans="1:23" ht="19.5">
      <c r="A12" s="74" t="s">
        <v>59</v>
      </c>
      <c r="B12" s="77">
        <v>1.9</v>
      </c>
      <c r="C12" s="149">
        <v>1</v>
      </c>
      <c r="D12" s="26"/>
      <c r="E12" s="74" t="s">
        <v>89</v>
      </c>
      <c r="F12" s="360">
        <v>11.75</v>
      </c>
      <c r="G12" s="222">
        <v>5</v>
      </c>
      <c r="H12" s="26"/>
      <c r="I12" s="74" t="s">
        <v>111</v>
      </c>
      <c r="J12" s="77">
        <v>9.6</v>
      </c>
      <c r="K12" s="149">
        <v>5</v>
      </c>
      <c r="L12" s="28"/>
      <c r="M12" s="74" t="s">
        <v>39</v>
      </c>
      <c r="N12" s="77">
        <v>4.55</v>
      </c>
      <c r="O12" s="149">
        <v>2</v>
      </c>
      <c r="P12" s="26"/>
      <c r="Q12" s="74" t="s">
        <v>100</v>
      </c>
      <c r="R12" s="77">
        <v>3.1</v>
      </c>
      <c r="S12" s="149">
        <v>2</v>
      </c>
      <c r="T12" s="23"/>
      <c r="U12" s="74" t="s">
        <v>35</v>
      </c>
      <c r="V12" s="77">
        <v>4.7</v>
      </c>
      <c r="W12" s="149">
        <v>4</v>
      </c>
    </row>
    <row r="13" spans="1:23" ht="19.5">
      <c r="A13" s="74" t="s">
        <v>100</v>
      </c>
      <c r="B13" s="76">
        <v>0</v>
      </c>
      <c r="C13" s="149">
        <v>0</v>
      </c>
      <c r="D13" s="26"/>
      <c r="E13" s="74" t="s">
        <v>61</v>
      </c>
      <c r="F13" s="360">
        <v>8.27</v>
      </c>
      <c r="G13" s="222">
        <v>4</v>
      </c>
      <c r="H13" s="26"/>
      <c r="I13" s="74" t="s">
        <v>89</v>
      </c>
      <c r="J13" s="77">
        <v>9.4</v>
      </c>
      <c r="K13" s="149">
        <v>5</v>
      </c>
      <c r="L13" s="28"/>
      <c r="M13" s="74" t="s">
        <v>44</v>
      </c>
      <c r="N13" s="76" t="s">
        <v>106</v>
      </c>
      <c r="O13" s="149"/>
      <c r="P13" s="26"/>
      <c r="Q13" s="74" t="s">
        <v>56</v>
      </c>
      <c r="R13" s="77">
        <v>3</v>
      </c>
      <c r="S13" s="149">
        <v>3</v>
      </c>
      <c r="T13" s="23"/>
      <c r="U13" s="74" t="s">
        <v>89</v>
      </c>
      <c r="V13" s="77">
        <v>4.1</v>
      </c>
      <c r="W13" s="149">
        <v>2</v>
      </c>
    </row>
    <row r="14" spans="1:23" ht="19.5">
      <c r="A14" s="74" t="s">
        <v>90</v>
      </c>
      <c r="B14" s="77">
        <v>0</v>
      </c>
      <c r="C14" s="148">
        <v>0</v>
      </c>
      <c r="D14" s="26"/>
      <c r="E14" s="74" t="s">
        <v>105</v>
      </c>
      <c r="F14" s="360">
        <v>7.95</v>
      </c>
      <c r="G14" s="222">
        <v>4</v>
      </c>
      <c r="H14" s="26"/>
      <c r="I14" s="74" t="s">
        <v>63</v>
      </c>
      <c r="J14" s="77">
        <v>9.2</v>
      </c>
      <c r="K14" s="149">
        <v>5</v>
      </c>
      <c r="L14" s="28"/>
      <c r="M14" s="74" t="s">
        <v>61</v>
      </c>
      <c r="N14" s="76" t="s">
        <v>106</v>
      </c>
      <c r="O14" s="149"/>
      <c r="P14" s="26"/>
      <c r="Q14" s="74" t="s">
        <v>24</v>
      </c>
      <c r="R14" s="77">
        <v>2.9</v>
      </c>
      <c r="S14" s="149">
        <v>1</v>
      </c>
      <c r="T14" s="23"/>
      <c r="U14" s="74" t="s">
        <v>24</v>
      </c>
      <c r="V14" s="77">
        <v>3.8</v>
      </c>
      <c r="W14" s="149">
        <v>3</v>
      </c>
    </row>
    <row r="15" spans="1:23" ht="19.5">
      <c r="A15" s="74" t="s">
        <v>66</v>
      </c>
      <c r="B15" s="77">
        <v>0</v>
      </c>
      <c r="C15" s="149">
        <v>0</v>
      </c>
      <c r="D15" s="26"/>
      <c r="E15" s="74" t="s">
        <v>39</v>
      </c>
      <c r="F15" s="360">
        <v>7.65</v>
      </c>
      <c r="G15" s="222">
        <v>2</v>
      </c>
      <c r="H15" s="26"/>
      <c r="I15" s="74" t="s">
        <v>91</v>
      </c>
      <c r="J15" s="76">
        <v>8.7</v>
      </c>
      <c r="K15" s="148">
        <v>5</v>
      </c>
      <c r="L15" s="28"/>
      <c r="M15" s="74" t="s">
        <v>48</v>
      </c>
      <c r="N15" s="76" t="s">
        <v>106</v>
      </c>
      <c r="O15" s="148"/>
      <c r="P15" s="26"/>
      <c r="Q15" s="74" t="s">
        <v>57</v>
      </c>
      <c r="R15" s="76">
        <v>2.7</v>
      </c>
      <c r="S15" s="148">
        <v>2</v>
      </c>
      <c r="T15" s="23"/>
      <c r="U15" s="74" t="s">
        <v>116</v>
      </c>
      <c r="V15" s="76">
        <v>2.7</v>
      </c>
      <c r="W15" s="148">
        <v>1</v>
      </c>
    </row>
    <row r="16" spans="1:23" ht="19.5">
      <c r="A16" s="78" t="s">
        <v>44</v>
      </c>
      <c r="B16" s="77" t="s">
        <v>106</v>
      </c>
      <c r="C16" s="149"/>
      <c r="D16" s="26"/>
      <c r="E16" s="74" t="s">
        <v>59</v>
      </c>
      <c r="F16" s="360">
        <v>7.3</v>
      </c>
      <c r="G16" s="222">
        <v>3</v>
      </c>
      <c r="H16" s="26"/>
      <c r="I16" s="74" t="s">
        <v>0</v>
      </c>
      <c r="J16" s="77">
        <v>8.5</v>
      </c>
      <c r="K16" s="149">
        <v>5</v>
      </c>
      <c r="L16" s="28"/>
      <c r="M16" s="74" t="s">
        <v>59</v>
      </c>
      <c r="N16" s="76" t="s">
        <v>106</v>
      </c>
      <c r="O16" s="149"/>
      <c r="P16" s="26"/>
      <c r="Q16" s="74" t="s">
        <v>1</v>
      </c>
      <c r="R16" s="77">
        <v>2.4</v>
      </c>
      <c r="S16" s="149">
        <v>2</v>
      </c>
      <c r="T16" s="23"/>
      <c r="U16" s="74" t="s">
        <v>3</v>
      </c>
      <c r="V16" s="77">
        <v>2.6</v>
      </c>
      <c r="W16" s="149">
        <v>2</v>
      </c>
    </row>
    <row r="17" spans="1:23" ht="19.5">
      <c r="A17" s="74" t="s">
        <v>48</v>
      </c>
      <c r="B17" s="77" t="s">
        <v>106</v>
      </c>
      <c r="C17" s="149"/>
      <c r="D17" s="26"/>
      <c r="E17" s="74" t="s">
        <v>60</v>
      </c>
      <c r="F17" s="360">
        <v>7.06</v>
      </c>
      <c r="G17" s="222">
        <v>3</v>
      </c>
      <c r="H17" s="26"/>
      <c r="I17" s="78" t="s">
        <v>87</v>
      </c>
      <c r="J17" s="77">
        <v>8.5</v>
      </c>
      <c r="K17" s="149">
        <v>5</v>
      </c>
      <c r="L17" s="28"/>
      <c r="M17" s="78" t="s">
        <v>24</v>
      </c>
      <c r="N17" s="76" t="s">
        <v>106</v>
      </c>
      <c r="O17" s="149"/>
      <c r="P17" s="26"/>
      <c r="Q17" s="78" t="s">
        <v>0</v>
      </c>
      <c r="R17" s="77">
        <v>2.1</v>
      </c>
      <c r="S17" s="149">
        <v>2</v>
      </c>
      <c r="T17" s="23"/>
      <c r="U17" s="78" t="s">
        <v>90</v>
      </c>
      <c r="V17" s="77">
        <v>2.5</v>
      </c>
      <c r="W17" s="149">
        <v>2</v>
      </c>
    </row>
    <row r="18" spans="1:23" ht="19.5">
      <c r="A18" s="74" t="s">
        <v>39</v>
      </c>
      <c r="B18" s="77" t="s">
        <v>106</v>
      </c>
      <c r="C18" s="149"/>
      <c r="D18" s="26"/>
      <c r="E18" s="74" t="s">
        <v>0</v>
      </c>
      <c r="F18" s="360">
        <v>5.93</v>
      </c>
      <c r="G18" s="222">
        <v>2</v>
      </c>
      <c r="H18" s="26"/>
      <c r="I18" s="74" t="s">
        <v>1</v>
      </c>
      <c r="J18" s="77">
        <v>8.3</v>
      </c>
      <c r="K18" s="149">
        <v>5</v>
      </c>
      <c r="L18" s="28"/>
      <c r="M18" s="78" t="s">
        <v>63</v>
      </c>
      <c r="N18" s="76" t="s">
        <v>106</v>
      </c>
      <c r="O18" s="202"/>
      <c r="P18" s="26"/>
      <c r="Q18" s="74" t="s">
        <v>35</v>
      </c>
      <c r="R18" s="77">
        <v>2.1</v>
      </c>
      <c r="S18" s="149">
        <v>1</v>
      </c>
      <c r="T18" s="23"/>
      <c r="U18" s="74" t="s">
        <v>64</v>
      </c>
      <c r="V18" s="77">
        <v>1.6</v>
      </c>
      <c r="W18" s="149">
        <v>1</v>
      </c>
    </row>
    <row r="19" spans="1:23" ht="19.5">
      <c r="A19" s="74" t="s">
        <v>63</v>
      </c>
      <c r="B19" s="77" t="s">
        <v>106</v>
      </c>
      <c r="C19" s="149"/>
      <c r="D19" s="26"/>
      <c r="E19" s="74" t="s">
        <v>63</v>
      </c>
      <c r="F19" s="360">
        <v>5.5</v>
      </c>
      <c r="G19" s="222">
        <v>3</v>
      </c>
      <c r="H19" s="26"/>
      <c r="I19" s="74" t="s">
        <v>3</v>
      </c>
      <c r="J19" s="77">
        <v>8.2</v>
      </c>
      <c r="K19" s="149">
        <v>5</v>
      </c>
      <c r="L19" s="28"/>
      <c r="M19" s="74" t="s">
        <v>65</v>
      </c>
      <c r="N19" s="76" t="s">
        <v>106</v>
      </c>
      <c r="O19" s="149"/>
      <c r="P19" s="26"/>
      <c r="Q19" s="74" t="s">
        <v>66</v>
      </c>
      <c r="R19" s="77">
        <v>1.9</v>
      </c>
      <c r="S19" s="149">
        <v>2</v>
      </c>
      <c r="T19" s="23"/>
      <c r="U19" s="74" t="s">
        <v>61</v>
      </c>
      <c r="V19" s="77">
        <v>0</v>
      </c>
      <c r="W19" s="149">
        <v>0</v>
      </c>
    </row>
    <row r="20" spans="1:23" ht="19.5">
      <c r="A20" s="74" t="s">
        <v>62</v>
      </c>
      <c r="B20" s="77" t="s">
        <v>106</v>
      </c>
      <c r="C20" s="149"/>
      <c r="D20" s="26"/>
      <c r="E20" s="74" t="s">
        <v>62</v>
      </c>
      <c r="F20" s="360">
        <v>5</v>
      </c>
      <c r="G20" s="222">
        <v>1</v>
      </c>
      <c r="H20" s="25"/>
      <c r="I20" s="74" t="s">
        <v>57</v>
      </c>
      <c r="J20" s="77">
        <v>7.4</v>
      </c>
      <c r="K20" s="149">
        <v>5</v>
      </c>
      <c r="L20" s="25"/>
      <c r="M20" s="74" t="s">
        <v>89</v>
      </c>
      <c r="N20" s="76" t="s">
        <v>106</v>
      </c>
      <c r="O20" s="149"/>
      <c r="P20" s="28"/>
      <c r="Q20" s="74" t="s">
        <v>59</v>
      </c>
      <c r="R20" s="77">
        <v>0</v>
      </c>
      <c r="S20" s="149">
        <v>0</v>
      </c>
      <c r="T20" s="23"/>
      <c r="U20" s="74" t="s">
        <v>100</v>
      </c>
      <c r="V20" s="77">
        <v>0</v>
      </c>
      <c r="W20" s="149">
        <v>0</v>
      </c>
    </row>
    <row r="21" spans="1:23" ht="19.5">
      <c r="A21" s="74" t="s">
        <v>65</v>
      </c>
      <c r="B21" s="77" t="s">
        <v>106</v>
      </c>
      <c r="C21" s="149"/>
      <c r="D21" s="26"/>
      <c r="E21" s="74" t="s">
        <v>66</v>
      </c>
      <c r="F21" s="360">
        <v>4.7</v>
      </c>
      <c r="G21" s="222">
        <v>2</v>
      </c>
      <c r="H21" s="25"/>
      <c r="I21" s="74" t="s">
        <v>44</v>
      </c>
      <c r="J21" s="77">
        <v>7.2</v>
      </c>
      <c r="K21" s="149">
        <v>5</v>
      </c>
      <c r="L21" s="25"/>
      <c r="M21" s="74" t="s">
        <v>90</v>
      </c>
      <c r="N21" s="76" t="s">
        <v>106</v>
      </c>
      <c r="O21" s="149"/>
      <c r="P21" s="28"/>
      <c r="Q21" s="134" t="s">
        <v>89</v>
      </c>
      <c r="R21" s="157">
        <v>0</v>
      </c>
      <c r="S21" s="151">
        <v>0</v>
      </c>
      <c r="T21" s="23"/>
      <c r="U21" s="74" t="s">
        <v>62</v>
      </c>
      <c r="V21" s="77">
        <v>0</v>
      </c>
      <c r="W21" s="149">
        <v>0</v>
      </c>
    </row>
    <row r="22" spans="1:23" ht="19.5">
      <c r="A22" s="81" t="s">
        <v>1</v>
      </c>
      <c r="B22" s="82" t="s">
        <v>106</v>
      </c>
      <c r="C22" s="149"/>
      <c r="D22" s="20"/>
      <c r="E22" s="74" t="s">
        <v>48</v>
      </c>
      <c r="F22" s="360">
        <v>4.58</v>
      </c>
      <c r="G22" s="222">
        <v>2</v>
      </c>
      <c r="H22" s="2"/>
      <c r="I22" s="74" t="s">
        <v>88</v>
      </c>
      <c r="J22" s="77">
        <v>7.05</v>
      </c>
      <c r="K22" s="149">
        <v>4</v>
      </c>
      <c r="L22" s="2"/>
      <c r="M22" s="74" t="s">
        <v>1</v>
      </c>
      <c r="N22" s="76" t="s">
        <v>106</v>
      </c>
      <c r="O22" s="149"/>
      <c r="P22" s="21"/>
      <c r="Q22" s="74" t="s">
        <v>60</v>
      </c>
      <c r="R22" s="77" t="s">
        <v>106</v>
      </c>
      <c r="S22" s="149"/>
      <c r="T22" s="3"/>
      <c r="U22" s="74" t="s">
        <v>57</v>
      </c>
      <c r="V22" s="77">
        <v>0</v>
      </c>
      <c r="W22" s="150">
        <v>0</v>
      </c>
    </row>
    <row r="23" spans="1:23" ht="19.5">
      <c r="A23" s="134" t="s">
        <v>88</v>
      </c>
      <c r="B23" s="133" t="s">
        <v>106</v>
      </c>
      <c r="C23" s="149"/>
      <c r="D23" s="20"/>
      <c r="E23" s="74" t="s">
        <v>64</v>
      </c>
      <c r="F23" s="360">
        <v>4.29</v>
      </c>
      <c r="G23" s="222">
        <v>2</v>
      </c>
      <c r="H23" s="20"/>
      <c r="I23" s="81" t="s">
        <v>90</v>
      </c>
      <c r="J23" s="82">
        <v>6</v>
      </c>
      <c r="K23" s="149">
        <v>5</v>
      </c>
      <c r="L23" s="21"/>
      <c r="M23" s="74" t="s">
        <v>105</v>
      </c>
      <c r="N23" s="76" t="s">
        <v>106</v>
      </c>
      <c r="O23" s="150"/>
      <c r="P23" s="20"/>
      <c r="Q23" s="81" t="s">
        <v>44</v>
      </c>
      <c r="R23" s="82" t="s">
        <v>106</v>
      </c>
      <c r="S23" s="150"/>
      <c r="T23" s="3"/>
      <c r="U23" s="81" t="s">
        <v>88</v>
      </c>
      <c r="V23" s="82">
        <v>0</v>
      </c>
      <c r="W23" s="150">
        <v>0</v>
      </c>
    </row>
    <row r="24" spans="1:23" ht="19.5">
      <c r="A24" s="134" t="s">
        <v>98</v>
      </c>
      <c r="B24" s="133" t="s">
        <v>106</v>
      </c>
      <c r="C24" s="149"/>
      <c r="D24" s="17"/>
      <c r="E24" s="74" t="s">
        <v>90</v>
      </c>
      <c r="F24" s="360">
        <v>3.3</v>
      </c>
      <c r="G24" s="222">
        <v>1</v>
      </c>
      <c r="H24" s="17"/>
      <c r="I24" s="134" t="s">
        <v>62</v>
      </c>
      <c r="J24" s="133">
        <v>5.2</v>
      </c>
      <c r="K24" s="179">
        <v>3</v>
      </c>
      <c r="L24" s="5"/>
      <c r="M24" s="81" t="s">
        <v>88</v>
      </c>
      <c r="N24" s="76" t="s">
        <v>106</v>
      </c>
      <c r="O24" s="150"/>
      <c r="P24" s="17"/>
      <c r="Q24" s="81" t="s">
        <v>39</v>
      </c>
      <c r="R24" s="385" t="s">
        <v>106</v>
      </c>
      <c r="S24" s="151"/>
      <c r="T24" s="13"/>
      <c r="U24" s="134" t="s">
        <v>91</v>
      </c>
      <c r="V24" s="82">
        <v>0</v>
      </c>
      <c r="W24" s="150">
        <v>0</v>
      </c>
    </row>
    <row r="25" spans="1:23" ht="19.5">
      <c r="A25" s="156" t="s">
        <v>86</v>
      </c>
      <c r="B25" s="157" t="s">
        <v>106</v>
      </c>
      <c r="C25" s="149"/>
      <c r="D25" s="17"/>
      <c r="E25" s="74" t="s">
        <v>91</v>
      </c>
      <c r="F25" s="360">
        <v>2.3</v>
      </c>
      <c r="G25" s="222">
        <v>2</v>
      </c>
      <c r="H25" s="17"/>
      <c r="I25" s="134" t="s">
        <v>100</v>
      </c>
      <c r="J25" s="133">
        <v>4.1</v>
      </c>
      <c r="K25" s="179">
        <v>3</v>
      </c>
      <c r="L25" s="5"/>
      <c r="M25" s="134" t="s">
        <v>98</v>
      </c>
      <c r="N25" s="76" t="s">
        <v>106</v>
      </c>
      <c r="O25" s="151"/>
      <c r="P25" s="17"/>
      <c r="Q25" s="134" t="s">
        <v>63</v>
      </c>
      <c r="R25" s="385" t="s">
        <v>106</v>
      </c>
      <c r="S25" s="149"/>
      <c r="T25" s="13"/>
      <c r="U25" s="74" t="s">
        <v>44</v>
      </c>
      <c r="V25" s="77" t="s">
        <v>106</v>
      </c>
      <c r="W25" s="151"/>
    </row>
    <row r="26" spans="1:23" ht="19.5">
      <c r="A26" s="134" t="s">
        <v>87</v>
      </c>
      <c r="B26" s="158" t="s">
        <v>106</v>
      </c>
      <c r="C26" s="149"/>
      <c r="D26" s="17"/>
      <c r="E26" s="74" t="s">
        <v>98</v>
      </c>
      <c r="F26" s="361">
        <v>0</v>
      </c>
      <c r="G26" s="362">
        <v>0</v>
      </c>
      <c r="H26" s="17"/>
      <c r="I26" s="134" t="s">
        <v>60</v>
      </c>
      <c r="J26" s="76" t="s">
        <v>106</v>
      </c>
      <c r="K26" s="179"/>
      <c r="L26" s="5"/>
      <c r="M26" s="134" t="s">
        <v>2</v>
      </c>
      <c r="N26" s="76" t="s">
        <v>106</v>
      </c>
      <c r="O26" s="151"/>
      <c r="P26" s="17"/>
      <c r="Q26" s="134" t="s">
        <v>65</v>
      </c>
      <c r="R26" s="386" t="s">
        <v>106</v>
      </c>
      <c r="S26" s="151"/>
      <c r="T26" s="13"/>
      <c r="U26" s="78" t="s">
        <v>48</v>
      </c>
      <c r="V26" s="77" t="s">
        <v>106</v>
      </c>
      <c r="W26" s="151"/>
    </row>
    <row r="27" spans="1:23" ht="19.5">
      <c r="A27" s="348" t="s">
        <v>35</v>
      </c>
      <c r="B27" s="76" t="s">
        <v>106</v>
      </c>
      <c r="C27" s="159"/>
      <c r="D27" s="17"/>
      <c r="E27" s="74" t="s">
        <v>88</v>
      </c>
      <c r="F27" s="361">
        <v>0</v>
      </c>
      <c r="G27" s="151">
        <v>0</v>
      </c>
      <c r="H27" s="17"/>
      <c r="I27" s="134" t="s">
        <v>39</v>
      </c>
      <c r="J27" s="76" t="s">
        <v>106</v>
      </c>
      <c r="K27" s="179"/>
      <c r="L27" s="5"/>
      <c r="M27" s="134" t="s">
        <v>66</v>
      </c>
      <c r="N27" s="76" t="s">
        <v>106</v>
      </c>
      <c r="O27" s="151"/>
      <c r="P27" s="17"/>
      <c r="Q27" s="134" t="s">
        <v>88</v>
      </c>
      <c r="R27" s="385" t="s">
        <v>106</v>
      </c>
      <c r="S27" s="149"/>
      <c r="T27" s="13"/>
      <c r="U27" s="134" t="s">
        <v>39</v>
      </c>
      <c r="V27" s="77" t="s">
        <v>106</v>
      </c>
      <c r="W27" s="151"/>
    </row>
    <row r="28" spans="1:23" ht="19.5">
      <c r="A28" s="155" t="s">
        <v>91</v>
      </c>
      <c r="B28" s="76" t="s">
        <v>106</v>
      </c>
      <c r="C28" s="159"/>
      <c r="D28" s="13"/>
      <c r="E28" s="74" t="s">
        <v>44</v>
      </c>
      <c r="F28" s="76" t="s">
        <v>106</v>
      </c>
      <c r="G28" s="152"/>
      <c r="H28" s="17"/>
      <c r="I28" s="74" t="s">
        <v>65</v>
      </c>
      <c r="J28" s="76" t="s">
        <v>106</v>
      </c>
      <c r="K28" s="183"/>
      <c r="L28" s="17"/>
      <c r="M28" s="74" t="s">
        <v>86</v>
      </c>
      <c r="N28" s="76" t="s">
        <v>106</v>
      </c>
      <c r="O28" s="152"/>
      <c r="P28" s="17"/>
      <c r="Q28" s="74" t="s">
        <v>98</v>
      </c>
      <c r="R28" s="386" t="s">
        <v>106</v>
      </c>
      <c r="S28" s="159"/>
      <c r="T28" s="16"/>
      <c r="U28" s="78" t="s">
        <v>63</v>
      </c>
      <c r="V28" s="77" t="s">
        <v>106</v>
      </c>
      <c r="W28" s="184"/>
    </row>
    <row r="29" spans="1:23" ht="19.5" customHeight="1">
      <c r="A29" s="74" t="s">
        <v>64</v>
      </c>
      <c r="B29" s="77" t="s">
        <v>106</v>
      </c>
      <c r="C29" s="159"/>
      <c r="D29" s="13"/>
      <c r="E29" s="74" t="s">
        <v>65</v>
      </c>
      <c r="F29" s="76" t="s">
        <v>106</v>
      </c>
      <c r="G29" s="152"/>
      <c r="I29" s="78" t="s">
        <v>98</v>
      </c>
      <c r="J29" s="76" t="s">
        <v>106</v>
      </c>
      <c r="K29" s="183"/>
      <c r="L29" s="8"/>
      <c r="M29" s="78" t="s">
        <v>87</v>
      </c>
      <c r="N29" s="76" t="s">
        <v>106</v>
      </c>
      <c r="O29" s="152"/>
      <c r="P29" s="8"/>
      <c r="Q29" s="78" t="s">
        <v>87</v>
      </c>
      <c r="R29" s="385" t="s">
        <v>106</v>
      </c>
      <c r="S29" s="159"/>
      <c r="T29" s="7"/>
      <c r="U29" s="134" t="s">
        <v>65</v>
      </c>
      <c r="V29" s="77" t="s">
        <v>106</v>
      </c>
      <c r="W29" s="184"/>
    </row>
    <row r="30" spans="1:23" ht="19.5" customHeight="1">
      <c r="A30" s="155"/>
      <c r="B30" s="76"/>
      <c r="C30" s="159"/>
      <c r="D30" s="13"/>
      <c r="E30" s="380"/>
      <c r="F30" s="76"/>
      <c r="G30" s="152"/>
      <c r="I30" s="78" t="s">
        <v>66</v>
      </c>
      <c r="J30" s="76" t="s">
        <v>106</v>
      </c>
      <c r="K30" s="183"/>
      <c r="L30" s="8"/>
      <c r="M30" s="78" t="s">
        <v>35</v>
      </c>
      <c r="N30" s="76" t="s">
        <v>106</v>
      </c>
      <c r="O30" s="152"/>
      <c r="P30" s="8"/>
      <c r="Q30" s="78" t="s">
        <v>91</v>
      </c>
      <c r="R30" s="386" t="s">
        <v>106</v>
      </c>
      <c r="S30" s="159"/>
      <c r="T30" s="7"/>
      <c r="U30" s="134" t="s">
        <v>98</v>
      </c>
      <c r="V30" s="77" t="s">
        <v>106</v>
      </c>
      <c r="W30" s="184"/>
    </row>
    <row r="31" spans="1:23" ht="19.5" customHeight="1">
      <c r="A31" s="155"/>
      <c r="B31" s="76"/>
      <c r="C31" s="159"/>
      <c r="D31" s="13"/>
      <c r="E31" s="78"/>
      <c r="F31" s="76"/>
      <c r="G31" s="152"/>
      <c r="I31" s="78"/>
      <c r="J31" s="76"/>
      <c r="K31" s="183"/>
      <c r="L31" s="8"/>
      <c r="M31" s="78"/>
      <c r="N31" s="222"/>
      <c r="O31" s="152"/>
      <c r="P31" s="8"/>
      <c r="Q31" s="78"/>
      <c r="R31" s="386"/>
      <c r="S31" s="85"/>
      <c r="T31" s="7"/>
      <c r="U31" s="134" t="s">
        <v>87</v>
      </c>
      <c r="V31" s="77" t="s">
        <v>106</v>
      </c>
      <c r="W31" s="184"/>
    </row>
    <row r="32" spans="1:23" ht="19.5">
      <c r="A32" s="164"/>
      <c r="B32" s="165"/>
      <c r="C32" s="33"/>
      <c r="D32" s="23"/>
      <c r="E32" s="164"/>
      <c r="F32" s="165"/>
      <c r="G32" s="33"/>
      <c r="H32" s="40"/>
      <c r="I32" s="164"/>
      <c r="J32" s="165"/>
      <c r="K32" s="33"/>
      <c r="L32" s="26"/>
      <c r="M32" s="164"/>
      <c r="N32" s="165"/>
      <c r="O32" s="33"/>
      <c r="P32" s="26"/>
      <c r="Q32" s="164"/>
      <c r="R32" s="165"/>
      <c r="S32" s="33"/>
      <c r="T32" s="25"/>
      <c r="U32" s="164"/>
      <c r="V32" s="165"/>
      <c r="W32" s="33"/>
    </row>
    <row r="33" spans="1:23" s="294" customFormat="1" ht="19.5">
      <c r="A33" s="290" t="s">
        <v>49</v>
      </c>
      <c r="B33" s="165">
        <f>SUM(B2:B29)</f>
        <v>91.8</v>
      </c>
      <c r="C33" s="291">
        <f>SUM(C2:C29)</f>
        <v>37</v>
      </c>
      <c r="D33" s="39"/>
      <c r="E33" s="290"/>
      <c r="F33" s="165">
        <f>SUM(F2:F31)</f>
        <v>237.07000000000005</v>
      </c>
      <c r="G33" s="291">
        <f>SUM(G2:G27)</f>
        <v>85</v>
      </c>
      <c r="H33" s="292"/>
      <c r="I33" s="290"/>
      <c r="J33" s="165">
        <f>SUM(J2:J30)</f>
        <v>228.04999999999998</v>
      </c>
      <c r="K33" s="291">
        <f>SUM(K2:K30)</f>
        <v>115</v>
      </c>
      <c r="L33" s="293"/>
      <c r="M33" s="290"/>
      <c r="N33" s="165">
        <f>SUM(N2:N29)</f>
        <v>117.97</v>
      </c>
      <c r="O33" s="291">
        <f>SUM(O2:O27)</f>
        <v>52</v>
      </c>
      <c r="P33" s="293"/>
      <c r="Q33" s="290"/>
      <c r="R33" s="165">
        <f>SUM(R2:R31)</f>
        <v>96.7</v>
      </c>
      <c r="S33" s="291">
        <f>SUM(S2:S30)</f>
        <v>61</v>
      </c>
      <c r="T33" s="22"/>
      <c r="U33" s="290"/>
      <c r="V33" s="165">
        <f>SUM(V2:V31)</f>
        <v>98.39999999999999</v>
      </c>
      <c r="W33" s="291">
        <f>SUM(W2:W30)</f>
        <v>53</v>
      </c>
    </row>
    <row r="34" spans="1:23" ht="20.25" thickBot="1">
      <c r="A34" s="40"/>
      <c r="B34" s="49"/>
      <c r="C34" s="23"/>
      <c r="D34" s="23"/>
      <c r="E34" s="40"/>
      <c r="F34" s="49"/>
      <c r="G34" s="23"/>
      <c r="H34" s="40"/>
      <c r="I34" s="40"/>
      <c r="J34" s="49"/>
      <c r="K34" s="23"/>
      <c r="L34" s="26"/>
      <c r="M34" s="40"/>
      <c r="N34" s="49"/>
      <c r="O34" s="23"/>
      <c r="P34" s="26"/>
      <c r="Q34" s="40"/>
      <c r="R34" s="49"/>
      <c r="S34" s="23"/>
      <c r="T34" s="25"/>
      <c r="U34" s="40"/>
      <c r="V34" s="49"/>
      <c r="W34" s="23"/>
    </row>
    <row r="35" spans="1:23" ht="20.25" thickBot="1">
      <c r="A35" s="310" t="str">
        <f>CONCATENATE(A1," - BIG BASS")</f>
        <v>ISLAND - BIG BASS</v>
      </c>
      <c r="B35" s="311"/>
      <c r="C35" s="312"/>
      <c r="D35" s="154"/>
      <c r="E35" s="310" t="str">
        <f>CONCATENATE(E1," - BIG BASS")</f>
        <v>PELICAN - BIG BASS</v>
      </c>
      <c r="F35" s="311"/>
      <c r="G35" s="312"/>
      <c r="I35" s="310" t="str">
        <f>CONCATENATE(I1," - BIG BASS")</f>
        <v>CLEARWATER - BIG BASS</v>
      </c>
      <c r="J35" s="311"/>
      <c r="K35" s="312"/>
      <c r="L35" s="8"/>
      <c r="M35" s="310" t="str">
        <f>CONCATENATE(M1," - BIG BASS")</f>
        <v>POKEGAMA - BIG BASS</v>
      </c>
      <c r="N35" s="311"/>
      <c r="O35" s="312"/>
      <c r="P35" s="8"/>
      <c r="Q35" s="310" t="str">
        <f>CONCATENATE(Q1," - BIG BASS")</f>
        <v>` - BIG BASS</v>
      </c>
      <c r="R35" s="311"/>
      <c r="S35" s="312"/>
      <c r="T35" s="7"/>
      <c r="U35" s="310" t="str">
        <f>CONCATENATE(U1," - BIG BASS")</f>
        <v>GREEN - BIG BASS</v>
      </c>
      <c r="V35" s="311"/>
      <c r="W35" s="312"/>
    </row>
    <row r="36" spans="1:23" ht="19.5" customHeight="1">
      <c r="A36" s="377" t="s">
        <v>61</v>
      </c>
      <c r="B36" s="153">
        <v>4.1</v>
      </c>
      <c r="C36" s="23"/>
      <c r="D36" s="23"/>
      <c r="E36" s="40" t="s">
        <v>62</v>
      </c>
      <c r="F36" s="153">
        <v>5</v>
      </c>
      <c r="G36" s="23"/>
      <c r="H36" s="40"/>
      <c r="I36" s="25" t="s">
        <v>59</v>
      </c>
      <c r="J36" s="153">
        <v>5.4</v>
      </c>
      <c r="K36" s="23"/>
      <c r="L36" s="28"/>
      <c r="M36" s="40" t="s">
        <v>57</v>
      </c>
      <c r="N36" s="153">
        <v>5.21</v>
      </c>
      <c r="O36" s="23"/>
      <c r="P36" s="40"/>
      <c r="Q36" s="40" t="s">
        <v>2</v>
      </c>
      <c r="R36" s="153">
        <v>3.6</v>
      </c>
      <c r="S36" s="23"/>
      <c r="T36" s="23"/>
      <c r="U36" s="40" t="s">
        <v>60</v>
      </c>
      <c r="V36" s="153">
        <v>4.1</v>
      </c>
      <c r="W36" s="23"/>
    </row>
    <row r="37" spans="1:23" ht="19.5" customHeight="1">
      <c r="A37" s="40" t="s">
        <v>60</v>
      </c>
      <c r="B37" s="153">
        <v>3.9</v>
      </c>
      <c r="C37" s="23"/>
      <c r="D37" s="23"/>
      <c r="E37" s="40" t="s">
        <v>3</v>
      </c>
      <c r="F37" s="153">
        <v>5</v>
      </c>
      <c r="G37" s="23"/>
      <c r="H37" s="40"/>
      <c r="I37" s="25" t="s">
        <v>35</v>
      </c>
      <c r="J37" s="153">
        <v>4.1</v>
      </c>
      <c r="K37" s="23"/>
      <c r="L37" s="28"/>
      <c r="M37" s="40" t="s">
        <v>60</v>
      </c>
      <c r="N37" s="153">
        <v>4.69</v>
      </c>
      <c r="O37" s="23"/>
      <c r="P37" s="40"/>
      <c r="Q37" s="40" t="s">
        <v>24</v>
      </c>
      <c r="R37" s="153">
        <v>2.9</v>
      </c>
      <c r="S37" s="23"/>
      <c r="T37" s="23"/>
      <c r="U37" s="40" t="s">
        <v>111</v>
      </c>
      <c r="V37" s="153">
        <v>3.8</v>
      </c>
      <c r="W37" s="23"/>
    </row>
    <row r="38" spans="1:23" ht="19.5" customHeight="1">
      <c r="A38" s="40"/>
      <c r="B38" s="153"/>
      <c r="C38" s="23"/>
      <c r="D38" s="23"/>
      <c r="E38" s="40" t="s">
        <v>86</v>
      </c>
      <c r="F38" s="153">
        <v>4.8</v>
      </c>
      <c r="G38" s="23"/>
      <c r="H38" s="40"/>
      <c r="I38" s="25"/>
      <c r="J38" s="153"/>
      <c r="K38" s="23"/>
      <c r="L38" s="28"/>
      <c r="M38" s="40"/>
      <c r="N38" s="153"/>
      <c r="O38" s="23"/>
      <c r="P38" s="40"/>
      <c r="Q38" s="40"/>
      <c r="R38" s="153"/>
      <c r="S38" s="23"/>
      <c r="T38" s="23"/>
      <c r="U38" s="40"/>
      <c r="V38" s="153"/>
      <c r="W38" s="23"/>
    </row>
    <row r="39" spans="1:23" ht="19.5" customHeight="1" thickBot="1">
      <c r="A39" s="40"/>
      <c r="B39" s="195"/>
      <c r="C39" s="23"/>
      <c r="D39" s="23"/>
      <c r="E39" s="40"/>
      <c r="F39" s="23"/>
      <c r="G39" s="23"/>
      <c r="H39" s="40"/>
      <c r="I39" s="40"/>
      <c r="J39" s="195"/>
      <c r="K39" s="23"/>
      <c r="L39" s="28"/>
      <c r="M39" s="40"/>
      <c r="N39" s="195"/>
      <c r="O39" s="23"/>
      <c r="P39" s="40"/>
      <c r="Q39" s="40"/>
      <c r="R39" s="195"/>
      <c r="S39" s="23"/>
      <c r="T39" s="23"/>
      <c r="U39" s="40"/>
      <c r="V39" s="195"/>
      <c r="W39" s="23"/>
    </row>
    <row r="40" spans="1:23" ht="19.5" customHeight="1" thickBot="1">
      <c r="A40" s="310" t="str">
        <f>CONCATENATE(A1," - DEAD BASS")</f>
        <v>ISLAND - DEAD BASS</v>
      </c>
      <c r="B40" s="311"/>
      <c r="C40" s="312"/>
      <c r="D40" s="23"/>
      <c r="E40" s="310" t="str">
        <f>CONCATENATE(E1," - DEAD BASS")</f>
        <v>PELICAN - DEAD BASS</v>
      </c>
      <c r="F40" s="311"/>
      <c r="G40" s="312"/>
      <c r="H40" s="40"/>
      <c r="I40" s="310" t="str">
        <f>CONCATENATE(I1," - DEAD BASS")</f>
        <v>CLEARWATER - DEAD BASS</v>
      </c>
      <c r="J40" s="311"/>
      <c r="K40" s="312"/>
      <c r="L40" s="28"/>
      <c r="M40" s="310" t="str">
        <f>CONCATENATE(M1," - DEAD BASS")</f>
        <v>POKEGAMA - DEAD BASS</v>
      </c>
      <c r="N40" s="311"/>
      <c r="O40" s="312"/>
      <c r="P40" s="40"/>
      <c r="Q40" s="310" t="str">
        <f>CONCATENATE(Q1," - DEAD BASS")</f>
        <v>` - DEAD BASS</v>
      </c>
      <c r="R40" s="311"/>
      <c r="S40" s="312"/>
      <c r="T40" s="23"/>
      <c r="U40" s="310" t="str">
        <f>CONCATENATE(U1," - DEAD BASS")</f>
        <v>GREEN - DEAD BASS</v>
      </c>
      <c r="V40" s="311"/>
      <c r="W40" s="312"/>
    </row>
    <row r="41" spans="1:23" ht="19.5" customHeight="1">
      <c r="A41" s="40"/>
      <c r="B41" s="153">
        <v>0</v>
      </c>
      <c r="C41" s="23">
        <v>0</v>
      </c>
      <c r="D41" s="23"/>
      <c r="E41" s="40"/>
      <c r="F41" s="153">
        <v>0</v>
      </c>
      <c r="G41" s="23">
        <v>0</v>
      </c>
      <c r="H41" s="40"/>
      <c r="I41" s="40"/>
      <c r="J41" s="153">
        <v>0</v>
      </c>
      <c r="K41" s="23">
        <v>3</v>
      </c>
      <c r="L41" s="28"/>
      <c r="M41" s="40"/>
      <c r="N41" s="153">
        <v>0</v>
      </c>
      <c r="O41" s="23">
        <v>1</v>
      </c>
      <c r="P41" s="40"/>
      <c r="Q41" s="40"/>
      <c r="R41" s="153">
        <v>0</v>
      </c>
      <c r="S41" s="23">
        <v>0</v>
      </c>
      <c r="T41" s="23"/>
      <c r="U41" s="40"/>
      <c r="V41" s="153">
        <v>0</v>
      </c>
      <c r="W41" s="23">
        <v>0</v>
      </c>
    </row>
  </sheetData>
  <sheetProtection/>
  <printOptions/>
  <pageMargins left="0.75" right="0.75" top="1" bottom="1" header="0.5" footer="0.5"/>
  <pageSetup fitToHeight="1" fitToWidth="1" horizontalDpi="360" verticalDpi="360" orientation="landscape" scale="47" r:id="rId1"/>
  <headerFooter alignWithMargins="0">
    <oddHeader>&amp;C&amp;"Comic Sans MS,Bold Italic"&amp;14 2008 SPORTSMEN  BASSMASTERS 
"INDIVIDUAL  TOURNAMENT RESULTS"&amp;"MS Sans Serif,Bold Italic"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="75" zoomScaleNormal="75" zoomScalePageLayoutView="0" workbookViewId="0" topLeftCell="A1">
      <selection activeCell="F33" sqref="F33"/>
    </sheetView>
  </sheetViews>
  <sheetFormatPr defaultColWidth="9.140625" defaultRowHeight="12.75"/>
  <cols>
    <col min="1" max="1" width="26.00390625" style="0" customWidth="1"/>
    <col min="2" max="2" width="14.140625" style="0" bestFit="1" customWidth="1"/>
    <col min="3" max="3" width="12.7109375" style="0" bestFit="1" customWidth="1"/>
    <col min="4" max="4" width="17.7109375" style="0" bestFit="1" customWidth="1"/>
    <col min="5" max="5" width="17.00390625" style="0" bestFit="1" customWidth="1"/>
    <col min="6" max="6" width="18.8515625" style="0" customWidth="1"/>
    <col min="7" max="7" width="19.00390625" style="0" bestFit="1" customWidth="1"/>
    <col min="8" max="8" width="12.7109375" style="0" bestFit="1" customWidth="1"/>
    <col min="9" max="9" width="20.28125" style="0" bestFit="1" customWidth="1"/>
    <col min="10" max="10" width="20.7109375" style="0" bestFit="1" customWidth="1"/>
    <col min="11" max="16384" width="9.140625" style="1" customWidth="1"/>
  </cols>
  <sheetData>
    <row r="1" spans="1:10" s="15" customFormat="1" ht="20.25" thickBot="1">
      <c r="A1" s="231" t="s">
        <v>22</v>
      </c>
      <c r="B1" s="344" t="str">
        <f>'Total Pounds'!D1</f>
        <v>ISLAND</v>
      </c>
      <c r="C1" s="344" t="str">
        <f>'Total Pounds'!E1</f>
        <v>PELICAN</v>
      </c>
      <c r="D1" s="344" t="str">
        <f>'Total Pounds'!F1</f>
        <v>CLEARWATER</v>
      </c>
      <c r="E1" s="233" t="str">
        <f>'Total Pounds'!G1</f>
        <v>POKEGAMA</v>
      </c>
      <c r="F1" s="344" t="str">
        <f>'Total Pounds'!H1</f>
        <v>WHITE BEAR</v>
      </c>
      <c r="G1" s="233" t="str">
        <f>'Total Pounds'!I1</f>
        <v>GREEN</v>
      </c>
      <c r="H1" s="235" t="s">
        <v>47</v>
      </c>
      <c r="I1" s="237" t="s">
        <v>92</v>
      </c>
      <c r="J1" s="238"/>
    </row>
    <row r="2" spans="1:10" ht="19.5">
      <c r="A2" s="228" t="s">
        <v>56</v>
      </c>
      <c r="B2" s="112" t="s">
        <v>108</v>
      </c>
      <c r="C2" s="112" t="s">
        <v>108</v>
      </c>
      <c r="D2" s="112" t="s">
        <v>108</v>
      </c>
      <c r="E2" s="112" t="s">
        <v>108</v>
      </c>
      <c r="F2" s="112" t="s">
        <v>108</v>
      </c>
      <c r="G2" s="112" t="s">
        <v>108</v>
      </c>
      <c r="H2" s="345">
        <f>COUNTIF(B2:G2,"yes")+COUNTIF(B2:G2,"no")</f>
        <v>6</v>
      </c>
      <c r="I2" s="230">
        <f aca="true" t="shared" si="0" ref="I2:I11">(COUNTIF(B2:G2,"yes")/H2)*100</f>
        <v>100</v>
      </c>
      <c r="J2" s="244" t="str">
        <f aca="true" t="shared" si="1" ref="J2:J31">A2</f>
        <v>Battin, Jim</v>
      </c>
    </row>
    <row r="3" spans="1:10" ht="19.5">
      <c r="A3" s="97" t="s">
        <v>0</v>
      </c>
      <c r="B3" s="112" t="s">
        <v>108</v>
      </c>
      <c r="C3" s="112" t="s">
        <v>108</v>
      </c>
      <c r="D3" s="112" t="s">
        <v>108</v>
      </c>
      <c r="E3" s="112" t="s">
        <v>107</v>
      </c>
      <c r="F3" s="112" t="s">
        <v>108</v>
      </c>
      <c r="G3" s="112" t="s">
        <v>108</v>
      </c>
      <c r="H3" s="345">
        <f aca="true" t="shared" si="2" ref="H3:H31">COUNTIF(B3:G3,"yes")+COUNTIF(B3:G3,"no")</f>
        <v>6</v>
      </c>
      <c r="I3" s="230">
        <f t="shared" si="0"/>
        <v>83.33333333333334</v>
      </c>
      <c r="J3" s="97" t="str">
        <f t="shared" si="1"/>
        <v>Becka, Paul</v>
      </c>
    </row>
    <row r="4" spans="1:10" ht="19.5">
      <c r="A4" s="97" t="s">
        <v>60</v>
      </c>
      <c r="B4" s="112" t="s">
        <v>108</v>
      </c>
      <c r="C4" s="112" t="s">
        <v>108</v>
      </c>
      <c r="D4" s="112" t="s">
        <v>106</v>
      </c>
      <c r="E4" s="112" t="s">
        <v>108</v>
      </c>
      <c r="F4" s="112" t="s">
        <v>106</v>
      </c>
      <c r="G4" s="112" t="s">
        <v>108</v>
      </c>
      <c r="H4" s="345">
        <f t="shared" si="2"/>
        <v>4</v>
      </c>
      <c r="I4" s="230">
        <f t="shared" si="0"/>
        <v>100</v>
      </c>
      <c r="J4" s="97" t="str">
        <f t="shared" si="1"/>
        <v>Belbeck, Craig</v>
      </c>
    </row>
    <row r="5" spans="1:10" ht="19.5">
      <c r="A5" s="97" t="s">
        <v>44</v>
      </c>
      <c r="B5" s="112" t="s">
        <v>106</v>
      </c>
      <c r="C5" s="112" t="s">
        <v>106</v>
      </c>
      <c r="D5" s="112" t="s">
        <v>108</v>
      </c>
      <c r="E5" s="112" t="s">
        <v>106</v>
      </c>
      <c r="F5" s="112" t="s">
        <v>106</v>
      </c>
      <c r="G5" s="112" t="s">
        <v>106</v>
      </c>
      <c r="H5" s="345">
        <f t="shared" si="2"/>
        <v>1</v>
      </c>
      <c r="I5" s="230">
        <f t="shared" si="0"/>
        <v>100</v>
      </c>
      <c r="J5" s="97" t="str">
        <f t="shared" si="1"/>
        <v>Boettcher, Jim</v>
      </c>
    </row>
    <row r="6" spans="1:10" ht="19.5">
      <c r="A6" s="97" t="s">
        <v>61</v>
      </c>
      <c r="B6" s="112" t="s">
        <v>108</v>
      </c>
      <c r="C6" s="112" t="s">
        <v>108</v>
      </c>
      <c r="D6" s="112" t="s">
        <v>107</v>
      </c>
      <c r="E6" s="112" t="s">
        <v>106</v>
      </c>
      <c r="F6" s="112" t="s">
        <v>107</v>
      </c>
      <c r="G6" s="112" t="s">
        <v>107</v>
      </c>
      <c r="H6" s="345">
        <f t="shared" si="2"/>
        <v>5</v>
      </c>
      <c r="I6" s="230">
        <f t="shared" si="0"/>
        <v>40</v>
      </c>
      <c r="J6" s="97" t="str">
        <f t="shared" si="1"/>
        <v>Bonneson, Dan</v>
      </c>
    </row>
    <row r="7" spans="1:10" ht="19.5">
      <c r="A7" s="97" t="s">
        <v>48</v>
      </c>
      <c r="B7" s="112" t="s">
        <v>106</v>
      </c>
      <c r="C7" s="112" t="s">
        <v>108</v>
      </c>
      <c r="D7" s="112" t="s">
        <v>108</v>
      </c>
      <c r="E7" s="112" t="s">
        <v>106</v>
      </c>
      <c r="F7" s="112" t="s">
        <v>107</v>
      </c>
      <c r="G7" s="112" t="s">
        <v>106</v>
      </c>
      <c r="H7" s="345">
        <f t="shared" si="2"/>
        <v>3</v>
      </c>
      <c r="I7" s="230">
        <f t="shared" si="0"/>
        <v>66.66666666666666</v>
      </c>
      <c r="J7" s="97" t="str">
        <f t="shared" si="1"/>
        <v>Breuer, Mike</v>
      </c>
    </row>
    <row r="8" spans="1:10" ht="19.5">
      <c r="A8" s="97" t="s">
        <v>100</v>
      </c>
      <c r="B8" s="112" t="s">
        <v>108</v>
      </c>
      <c r="C8" s="112" t="s">
        <v>108</v>
      </c>
      <c r="D8" s="112" t="s">
        <v>108</v>
      </c>
      <c r="E8" s="112" t="s">
        <v>107</v>
      </c>
      <c r="F8" s="112" t="s">
        <v>107</v>
      </c>
      <c r="G8" s="112" t="s">
        <v>107</v>
      </c>
      <c r="H8" s="345">
        <f>COUNTIF(B8:G8,"yes")+COUNTIF(B8:G8,"no")</f>
        <v>6</v>
      </c>
      <c r="I8" s="230">
        <f>(COUNTIF(B8:G8,"yes")/H8)*100</f>
        <v>50</v>
      </c>
      <c r="J8" s="97" t="str">
        <f>A8</f>
        <v>Burcusa, Mike</v>
      </c>
    </row>
    <row r="9" spans="1:10" ht="19.5">
      <c r="A9" s="97" t="s">
        <v>116</v>
      </c>
      <c r="B9" s="112"/>
      <c r="C9" s="112"/>
      <c r="D9" s="112"/>
      <c r="E9" s="112"/>
      <c r="F9" s="112"/>
      <c r="G9" s="112" t="s">
        <v>107</v>
      </c>
      <c r="H9" s="345">
        <f>COUNTIF(B9:G9,"yes")+COUNTIF(B9:G9,"no")</f>
        <v>1</v>
      </c>
      <c r="I9" s="230">
        <f>(COUNTIF(B9:G9,"yes")/H9)*100</f>
        <v>0</v>
      </c>
      <c r="J9" s="97" t="str">
        <f>A9</f>
        <v>DaLoia, Mike</v>
      </c>
    </row>
    <row r="10" spans="1:10" ht="19.5">
      <c r="A10" s="97" t="s">
        <v>59</v>
      </c>
      <c r="B10" s="112" t="s">
        <v>107</v>
      </c>
      <c r="C10" s="112" t="s">
        <v>107</v>
      </c>
      <c r="D10" s="112" t="s">
        <v>107</v>
      </c>
      <c r="E10" s="112" t="s">
        <v>106</v>
      </c>
      <c r="F10" s="112" t="s">
        <v>107</v>
      </c>
      <c r="G10" s="112" t="s">
        <v>107</v>
      </c>
      <c r="H10" s="345">
        <f t="shared" si="2"/>
        <v>5</v>
      </c>
      <c r="I10" s="230">
        <f t="shared" si="0"/>
        <v>0</v>
      </c>
      <c r="J10" s="97" t="str">
        <f t="shared" si="1"/>
        <v>Glaze, Chris</v>
      </c>
    </row>
    <row r="11" spans="1:10" ht="19.5">
      <c r="A11" s="97" t="s">
        <v>39</v>
      </c>
      <c r="B11" s="112" t="s">
        <v>106</v>
      </c>
      <c r="C11" s="112" t="s">
        <v>108</v>
      </c>
      <c r="D11" s="112" t="s">
        <v>106</v>
      </c>
      <c r="E11" s="112" t="s">
        <v>108</v>
      </c>
      <c r="F11" s="112" t="s">
        <v>106</v>
      </c>
      <c r="G11" s="112" t="s">
        <v>106</v>
      </c>
      <c r="H11" s="345">
        <f t="shared" si="2"/>
        <v>2</v>
      </c>
      <c r="I11" s="230">
        <f t="shared" si="0"/>
        <v>100</v>
      </c>
      <c r="J11" s="97" t="str">
        <f t="shared" si="1"/>
        <v>Goetting, Mickey</v>
      </c>
    </row>
    <row r="12" spans="1:10" ht="19.5">
      <c r="A12" s="97" t="s">
        <v>24</v>
      </c>
      <c r="B12" s="112" t="s">
        <v>107</v>
      </c>
      <c r="C12" s="112" t="s">
        <v>108</v>
      </c>
      <c r="D12" s="112" t="s">
        <v>107</v>
      </c>
      <c r="E12" s="112" t="s">
        <v>106</v>
      </c>
      <c r="F12" s="112" t="s">
        <v>107</v>
      </c>
      <c r="G12" s="112" t="s">
        <v>107</v>
      </c>
      <c r="H12" s="345">
        <f t="shared" si="2"/>
        <v>5</v>
      </c>
      <c r="I12" s="230">
        <f aca="true" t="shared" si="3" ref="I12:I27">(COUNTIF(B12:G12,"yes")/H12)*100</f>
        <v>20</v>
      </c>
      <c r="J12" s="97" t="str">
        <f t="shared" si="1"/>
        <v>Grav, Ron</v>
      </c>
    </row>
    <row r="13" spans="1:10" ht="19.5">
      <c r="A13" s="97" t="s">
        <v>63</v>
      </c>
      <c r="B13" s="112" t="s">
        <v>106</v>
      </c>
      <c r="C13" s="112" t="s">
        <v>108</v>
      </c>
      <c r="D13" s="112" t="s">
        <v>107</v>
      </c>
      <c r="E13" s="112" t="s">
        <v>106</v>
      </c>
      <c r="F13" s="112" t="s">
        <v>106</v>
      </c>
      <c r="G13" s="112" t="s">
        <v>106</v>
      </c>
      <c r="H13" s="345">
        <f t="shared" si="2"/>
        <v>2</v>
      </c>
      <c r="I13" s="230">
        <f t="shared" si="3"/>
        <v>50</v>
      </c>
      <c r="J13" s="97" t="str">
        <f t="shared" si="1"/>
        <v>Gunderson, Rory</v>
      </c>
    </row>
    <row r="14" spans="1:10" ht="19.5">
      <c r="A14" s="97" t="s">
        <v>62</v>
      </c>
      <c r="B14" s="112" t="s">
        <v>106</v>
      </c>
      <c r="C14" s="112" t="s">
        <v>108</v>
      </c>
      <c r="D14" s="112" t="s">
        <v>108</v>
      </c>
      <c r="E14" s="112" t="s">
        <v>108</v>
      </c>
      <c r="F14" s="112" t="s">
        <v>108</v>
      </c>
      <c r="G14" s="112" t="s">
        <v>107</v>
      </c>
      <c r="H14" s="345">
        <f t="shared" si="2"/>
        <v>5</v>
      </c>
      <c r="I14" s="230">
        <f t="shared" si="3"/>
        <v>80</v>
      </c>
      <c r="J14" s="97" t="str">
        <f t="shared" si="1"/>
        <v>Hauge, Eric</v>
      </c>
    </row>
    <row r="15" spans="1:10" ht="19.5">
      <c r="A15" s="97" t="s">
        <v>65</v>
      </c>
      <c r="B15" s="112" t="s">
        <v>106</v>
      </c>
      <c r="C15" s="112" t="s">
        <v>106</v>
      </c>
      <c r="D15" s="112" t="s">
        <v>106</v>
      </c>
      <c r="E15" s="112" t="s">
        <v>106</v>
      </c>
      <c r="F15" s="112" t="s">
        <v>106</v>
      </c>
      <c r="G15" s="112" t="s">
        <v>106</v>
      </c>
      <c r="H15" s="345">
        <f t="shared" si="2"/>
        <v>0</v>
      </c>
      <c r="I15" s="230" t="e">
        <f t="shared" si="3"/>
        <v>#DIV/0!</v>
      </c>
      <c r="J15" s="97" t="str">
        <f t="shared" si="1"/>
        <v>Hill, Rick</v>
      </c>
    </row>
    <row r="16" spans="1:10" ht="19.5">
      <c r="A16" s="97" t="s">
        <v>57</v>
      </c>
      <c r="B16" s="112" t="s">
        <v>108</v>
      </c>
      <c r="C16" s="112" t="s">
        <v>107</v>
      </c>
      <c r="D16" s="112" t="s">
        <v>108</v>
      </c>
      <c r="E16" s="112" t="s">
        <v>108</v>
      </c>
      <c r="F16" s="112" t="s">
        <v>107</v>
      </c>
      <c r="G16" s="112" t="s">
        <v>107</v>
      </c>
      <c r="H16" s="345">
        <f t="shared" si="2"/>
        <v>6</v>
      </c>
      <c r="I16" s="230">
        <f t="shared" si="3"/>
        <v>50</v>
      </c>
      <c r="J16" s="97" t="str">
        <f t="shared" si="1"/>
        <v>Hitzeman, Matt</v>
      </c>
    </row>
    <row r="17" spans="1:10" ht="19.5">
      <c r="A17" s="97" t="s">
        <v>89</v>
      </c>
      <c r="B17" s="112" t="s">
        <v>107</v>
      </c>
      <c r="C17" s="112" t="s">
        <v>108</v>
      </c>
      <c r="D17" s="112" t="s">
        <v>108</v>
      </c>
      <c r="E17" s="112" t="s">
        <v>106</v>
      </c>
      <c r="F17" s="112" t="s">
        <v>107</v>
      </c>
      <c r="G17" s="112" t="s">
        <v>107</v>
      </c>
      <c r="H17" s="345">
        <f t="shared" si="2"/>
        <v>5</v>
      </c>
      <c r="I17" s="230">
        <f t="shared" si="3"/>
        <v>40</v>
      </c>
      <c r="J17" s="97" t="str">
        <f t="shared" si="1"/>
        <v>Huttner, Dave</v>
      </c>
    </row>
    <row r="18" spans="1:10" ht="19.5">
      <c r="A18" s="97" t="s">
        <v>90</v>
      </c>
      <c r="B18" s="112" t="s">
        <v>107</v>
      </c>
      <c r="C18" s="112" t="s">
        <v>107</v>
      </c>
      <c r="D18" s="112" t="s">
        <v>107</v>
      </c>
      <c r="E18" s="112" t="s">
        <v>106</v>
      </c>
      <c r="F18" s="112" t="s">
        <v>107</v>
      </c>
      <c r="G18" s="112" t="s">
        <v>107</v>
      </c>
      <c r="H18" s="345">
        <f t="shared" si="2"/>
        <v>5</v>
      </c>
      <c r="I18" s="230">
        <f t="shared" si="3"/>
        <v>0</v>
      </c>
      <c r="J18" s="97" t="str">
        <f t="shared" si="1"/>
        <v>Martin, Todd</v>
      </c>
    </row>
    <row r="19" spans="1:10" ht="19.5">
      <c r="A19" s="97" t="s">
        <v>1</v>
      </c>
      <c r="B19" s="112" t="s">
        <v>106</v>
      </c>
      <c r="C19" s="112" t="s">
        <v>107</v>
      </c>
      <c r="D19" s="112" t="s">
        <v>107</v>
      </c>
      <c r="E19" s="112" t="s">
        <v>106</v>
      </c>
      <c r="F19" s="112" t="s">
        <v>107</v>
      </c>
      <c r="G19" s="112" t="s">
        <v>107</v>
      </c>
      <c r="H19" s="345">
        <f t="shared" si="2"/>
        <v>4</v>
      </c>
      <c r="I19" s="230">
        <f t="shared" si="3"/>
        <v>0</v>
      </c>
      <c r="J19" s="97" t="str">
        <f t="shared" si="1"/>
        <v>Nordling, Carey</v>
      </c>
    </row>
    <row r="20" spans="1:10" ht="19.5">
      <c r="A20" s="97" t="s">
        <v>105</v>
      </c>
      <c r="B20" s="112" t="s">
        <v>107</v>
      </c>
      <c r="C20" s="112" t="s">
        <v>108</v>
      </c>
      <c r="D20" s="112" t="s">
        <v>107</v>
      </c>
      <c r="E20" s="112" t="s">
        <v>106</v>
      </c>
      <c r="F20" s="112" t="s">
        <v>107</v>
      </c>
      <c r="G20" s="112" t="s">
        <v>108</v>
      </c>
      <c r="H20" s="345">
        <f>COUNTIF(B20:G20,"yes")+COUNTIF(B20:G20,"no")</f>
        <v>5</v>
      </c>
      <c r="I20" s="230">
        <f>(COUNTIF(B20:G20,"yes")/H20)*100</f>
        <v>40</v>
      </c>
      <c r="J20" s="97" t="str">
        <f>A20</f>
        <v>Nugent, John</v>
      </c>
    </row>
    <row r="21" spans="1:10" ht="19.5">
      <c r="A21" s="97" t="s">
        <v>88</v>
      </c>
      <c r="B21" s="112" t="s">
        <v>106</v>
      </c>
      <c r="C21" s="112" t="s">
        <v>107</v>
      </c>
      <c r="D21" s="112" t="s">
        <v>108</v>
      </c>
      <c r="E21" s="112" t="s">
        <v>106</v>
      </c>
      <c r="F21" s="112" t="s">
        <v>106</v>
      </c>
      <c r="G21" s="112" t="s">
        <v>107</v>
      </c>
      <c r="H21" s="345">
        <f t="shared" si="2"/>
        <v>3</v>
      </c>
      <c r="I21" s="230">
        <f t="shared" si="3"/>
        <v>33.33333333333333</v>
      </c>
      <c r="J21" s="97" t="str">
        <f t="shared" si="1"/>
        <v>Owens, Mike</v>
      </c>
    </row>
    <row r="22" spans="1:10" ht="19.5">
      <c r="A22" s="97" t="s">
        <v>98</v>
      </c>
      <c r="B22" s="112" t="s">
        <v>106</v>
      </c>
      <c r="C22" s="112" t="s">
        <v>107</v>
      </c>
      <c r="D22" s="112" t="s">
        <v>106</v>
      </c>
      <c r="E22" s="112" t="s">
        <v>106</v>
      </c>
      <c r="F22" s="112" t="s">
        <v>106</v>
      </c>
      <c r="G22" s="112" t="s">
        <v>106</v>
      </c>
      <c r="H22" s="345">
        <f>COUNTIF(B22:G22,"yes")+COUNTIF(B22:G22,"no")</f>
        <v>1</v>
      </c>
      <c r="I22" s="230">
        <f>(COUNTIF(B22:G22,"yes")/H22)*100</f>
        <v>0</v>
      </c>
      <c r="J22" s="97" t="str">
        <f t="shared" si="1"/>
        <v>Pick, Nick</v>
      </c>
    </row>
    <row r="23" spans="1:10" ht="19.5">
      <c r="A23" s="97" t="s">
        <v>111</v>
      </c>
      <c r="B23" s="112" t="s">
        <v>106</v>
      </c>
      <c r="C23" s="112" t="s">
        <v>106</v>
      </c>
      <c r="D23" s="112" t="s">
        <v>108</v>
      </c>
      <c r="E23" s="112" t="s">
        <v>108</v>
      </c>
      <c r="F23" s="112" t="s">
        <v>108</v>
      </c>
      <c r="G23" s="112" t="s">
        <v>107</v>
      </c>
      <c r="H23" s="345">
        <f>COUNTIF(B23:G23,"yes")+COUNTIF(B23:G23,"no")</f>
        <v>4</v>
      </c>
      <c r="I23" s="230">
        <f>(COUNTIF(B23:G23,"yes")/H23)*100</f>
        <v>75</v>
      </c>
      <c r="J23" s="97" t="str">
        <f>A23</f>
        <v>Ramlow, Zach</v>
      </c>
    </row>
    <row r="24" spans="1:10" ht="19.5">
      <c r="A24" s="97" t="s">
        <v>2</v>
      </c>
      <c r="B24" s="112" t="s">
        <v>108</v>
      </c>
      <c r="C24" s="112" t="s">
        <v>108</v>
      </c>
      <c r="D24" s="112" t="s">
        <v>108</v>
      </c>
      <c r="E24" s="112" t="s">
        <v>106</v>
      </c>
      <c r="F24" s="112" t="s">
        <v>108</v>
      </c>
      <c r="G24" s="112" t="s">
        <v>108</v>
      </c>
      <c r="H24" s="345">
        <f t="shared" si="2"/>
        <v>5</v>
      </c>
      <c r="I24" s="230">
        <f t="shared" si="3"/>
        <v>100</v>
      </c>
      <c r="J24" s="97" t="str">
        <f t="shared" si="1"/>
        <v>Richardson, Dale</v>
      </c>
    </row>
    <row r="25" spans="1:10" ht="19.5">
      <c r="A25" s="97" t="s">
        <v>66</v>
      </c>
      <c r="B25" s="112" t="s">
        <v>108</v>
      </c>
      <c r="C25" s="112" t="s">
        <v>108</v>
      </c>
      <c r="D25" s="112" t="s">
        <v>107</v>
      </c>
      <c r="E25" s="112" t="s">
        <v>106</v>
      </c>
      <c r="F25" s="112" t="s">
        <v>107</v>
      </c>
      <c r="G25" s="112" t="s">
        <v>107</v>
      </c>
      <c r="H25" s="345">
        <f t="shared" si="2"/>
        <v>5</v>
      </c>
      <c r="I25" s="230">
        <f t="shared" si="3"/>
        <v>40</v>
      </c>
      <c r="J25" s="97" t="str">
        <f t="shared" si="1"/>
        <v>Rinevald, Bill</v>
      </c>
    </row>
    <row r="26" spans="1:10" ht="19.5">
      <c r="A26" s="97" t="s">
        <v>86</v>
      </c>
      <c r="B26" s="112" t="s">
        <v>106</v>
      </c>
      <c r="C26" s="112" t="s">
        <v>107</v>
      </c>
      <c r="D26" s="112" t="s">
        <v>107</v>
      </c>
      <c r="E26" s="112" t="s">
        <v>106</v>
      </c>
      <c r="F26" s="112" t="s">
        <v>107</v>
      </c>
      <c r="G26" s="112" t="s">
        <v>107</v>
      </c>
      <c r="H26" s="345">
        <f t="shared" si="2"/>
        <v>4</v>
      </c>
      <c r="I26" s="230">
        <f t="shared" si="3"/>
        <v>0</v>
      </c>
      <c r="J26" s="97" t="str">
        <f t="shared" si="1"/>
        <v>Saterbak, Dave</v>
      </c>
    </row>
    <row r="27" spans="1:10" ht="19.5">
      <c r="A27" s="97" t="s">
        <v>87</v>
      </c>
      <c r="B27" s="112" t="s">
        <v>106</v>
      </c>
      <c r="C27" s="112" t="s">
        <v>107</v>
      </c>
      <c r="D27" s="112" t="s">
        <v>107</v>
      </c>
      <c r="E27" s="112" t="s">
        <v>106</v>
      </c>
      <c r="F27" s="112" t="s">
        <v>106</v>
      </c>
      <c r="G27" s="112" t="s">
        <v>106</v>
      </c>
      <c r="H27" s="345">
        <f t="shared" si="2"/>
        <v>2</v>
      </c>
      <c r="I27" s="230">
        <f t="shared" si="3"/>
        <v>0</v>
      </c>
      <c r="J27" s="97" t="str">
        <f t="shared" si="1"/>
        <v>Saterbak, Todd</v>
      </c>
    </row>
    <row r="28" spans="1:10" ht="19.5">
      <c r="A28" s="97" t="s">
        <v>35</v>
      </c>
      <c r="B28" s="112" t="s">
        <v>106</v>
      </c>
      <c r="C28" s="112" t="s">
        <v>108</v>
      </c>
      <c r="D28" s="112" t="s">
        <v>107</v>
      </c>
      <c r="E28" s="112" t="s">
        <v>106</v>
      </c>
      <c r="F28" s="112" t="s">
        <v>107</v>
      </c>
      <c r="G28" s="112" t="s">
        <v>107</v>
      </c>
      <c r="H28" s="345">
        <f t="shared" si="2"/>
        <v>4</v>
      </c>
      <c r="I28" s="230">
        <f>(COUNTIF(B28:G28,"yes")/H28)*100</f>
        <v>25</v>
      </c>
      <c r="J28" s="97" t="str">
        <f t="shared" si="1"/>
        <v>Schwab, Brent</v>
      </c>
    </row>
    <row r="29" spans="1:10" ht="19.5">
      <c r="A29" s="97" t="s">
        <v>91</v>
      </c>
      <c r="B29" s="112" t="s">
        <v>106</v>
      </c>
      <c r="C29" s="112" t="s">
        <v>107</v>
      </c>
      <c r="D29" s="112" t="s">
        <v>107</v>
      </c>
      <c r="E29" s="112" t="s">
        <v>107</v>
      </c>
      <c r="F29" s="112" t="s">
        <v>106</v>
      </c>
      <c r="G29" s="112" t="s">
        <v>107</v>
      </c>
      <c r="H29" s="345">
        <f t="shared" si="2"/>
        <v>4</v>
      </c>
      <c r="I29" s="230">
        <f>(COUNTIF(B29:G29,"yes")/H29)*100</f>
        <v>0</v>
      </c>
      <c r="J29" s="97" t="str">
        <f t="shared" si="1"/>
        <v>Strom, Craig</v>
      </c>
    </row>
    <row r="30" spans="1:10" ht="19.5">
      <c r="A30" s="97" t="s">
        <v>64</v>
      </c>
      <c r="B30" s="112" t="s">
        <v>106</v>
      </c>
      <c r="C30" s="112" t="s">
        <v>108</v>
      </c>
      <c r="D30" s="112" t="s">
        <v>107</v>
      </c>
      <c r="E30" s="112" t="s">
        <v>107</v>
      </c>
      <c r="F30" s="112" t="s">
        <v>107</v>
      </c>
      <c r="G30" s="112" t="s">
        <v>107</v>
      </c>
      <c r="H30" s="345">
        <f t="shared" si="2"/>
        <v>5</v>
      </c>
      <c r="I30" s="230">
        <f>(COUNTIF(B30:G30,"yes")/H30)*100</f>
        <v>20</v>
      </c>
      <c r="J30" s="97" t="str">
        <f t="shared" si="1"/>
        <v>Thies, Doug</v>
      </c>
    </row>
    <row r="31" spans="1:10" ht="19.5">
      <c r="A31" s="97" t="s">
        <v>3</v>
      </c>
      <c r="B31" s="112" t="s">
        <v>108</v>
      </c>
      <c r="C31" s="112" t="s">
        <v>108</v>
      </c>
      <c r="D31" s="112" t="s">
        <v>108</v>
      </c>
      <c r="E31" s="112" t="s">
        <v>108</v>
      </c>
      <c r="F31" s="112" t="s">
        <v>108</v>
      </c>
      <c r="G31" s="112" t="s">
        <v>108</v>
      </c>
      <c r="H31" s="345">
        <f t="shared" si="2"/>
        <v>6</v>
      </c>
      <c r="I31" s="230">
        <f>(COUNTIF(B31:G31,"yes")/H31)*100</f>
        <v>100</v>
      </c>
      <c r="J31" s="97" t="str">
        <f t="shared" si="1"/>
        <v>Young, Bill</v>
      </c>
    </row>
    <row r="32" spans="2:10" ht="19.5">
      <c r="B32" s="20"/>
      <c r="C32" s="27"/>
      <c r="D32" s="42"/>
      <c r="E32" s="42"/>
      <c r="F32" s="42"/>
      <c r="G32" s="21"/>
      <c r="H32" s="20"/>
      <c r="I32" s="20"/>
      <c r="J32" s="41"/>
    </row>
    <row r="33" spans="1:10" ht="19.5">
      <c r="A33" s="39" t="s">
        <v>94</v>
      </c>
      <c r="B33" s="346">
        <f aca="true" t="shared" si="4" ref="B33:G33">COUNTIF(B2:B31,"yes")+COUNTIF(B2:B31,"no")</f>
        <v>14</v>
      </c>
      <c r="C33" s="346">
        <f t="shared" si="4"/>
        <v>26</v>
      </c>
      <c r="D33" s="346">
        <f t="shared" si="4"/>
        <v>25</v>
      </c>
      <c r="E33" s="346">
        <f t="shared" si="4"/>
        <v>11</v>
      </c>
      <c r="F33" s="346">
        <f t="shared" si="4"/>
        <v>20</v>
      </c>
      <c r="G33" s="346">
        <f t="shared" si="4"/>
        <v>23</v>
      </c>
      <c r="H33" s="67">
        <f>SUM(B33:G33)</f>
        <v>119</v>
      </c>
      <c r="I33" s="22"/>
      <c r="J33" s="9"/>
    </row>
    <row r="34" spans="1:10" s="15" customFormat="1" ht="19.5">
      <c r="A34" s="29" t="s">
        <v>95</v>
      </c>
      <c r="B34" s="346">
        <f aca="true" t="shared" si="5" ref="B34:G34">COUNTIF(B2:B31,"yes")</f>
        <v>9</v>
      </c>
      <c r="C34" s="346">
        <f t="shared" si="5"/>
        <v>17</v>
      </c>
      <c r="D34" s="346">
        <f t="shared" si="5"/>
        <v>12</v>
      </c>
      <c r="E34" s="346">
        <f t="shared" si="5"/>
        <v>7</v>
      </c>
      <c r="F34" s="346">
        <f t="shared" si="5"/>
        <v>6</v>
      </c>
      <c r="G34" s="346">
        <f t="shared" si="5"/>
        <v>6</v>
      </c>
      <c r="H34" s="346">
        <f>SUM(B34:G34)</f>
        <v>57</v>
      </c>
      <c r="I34" s="347"/>
      <c r="J34" s="201"/>
    </row>
    <row r="35" spans="1:9" s="15" customFormat="1" ht="22.5">
      <c r="A35" s="29" t="s">
        <v>93</v>
      </c>
      <c r="B35" s="221">
        <f aca="true" t="shared" si="6" ref="B35:H35">IF(B33=0,"-",B34/B33)*100</f>
        <v>64.28571428571429</v>
      </c>
      <c r="C35" s="221">
        <f t="shared" si="6"/>
        <v>65.38461538461539</v>
      </c>
      <c r="D35" s="221">
        <f t="shared" si="6"/>
        <v>48</v>
      </c>
      <c r="E35" s="221">
        <f t="shared" si="6"/>
        <v>63.63636363636363</v>
      </c>
      <c r="F35" s="221">
        <f t="shared" si="6"/>
        <v>30</v>
      </c>
      <c r="G35" s="221">
        <f t="shared" si="6"/>
        <v>26.08695652173913</v>
      </c>
      <c r="H35" s="221">
        <f t="shared" si="6"/>
        <v>47.89915966386555</v>
      </c>
      <c r="I35" s="335"/>
    </row>
    <row r="36" spans="2:10" ht="19.5">
      <c r="B36" s="43"/>
      <c r="C36" s="27"/>
      <c r="J36" s="4"/>
    </row>
    <row r="37" spans="2:10" ht="19.5">
      <c r="B37" s="43"/>
      <c r="C37" s="23"/>
      <c r="J37" s="4"/>
    </row>
    <row r="38" spans="2:3" ht="19.5">
      <c r="B38" s="43"/>
      <c r="C38" s="27"/>
    </row>
    <row r="39" spans="2:3" ht="19.5">
      <c r="B39" s="44"/>
      <c r="C39" s="27"/>
    </row>
    <row r="40" spans="2:3" ht="19.5">
      <c r="B40" s="43"/>
      <c r="C40" s="23"/>
    </row>
    <row r="41" spans="2:3" ht="19.5">
      <c r="B41" s="43"/>
      <c r="C41" s="27"/>
    </row>
    <row r="42" spans="2:3" ht="19.5">
      <c r="B42" s="44"/>
      <c r="C42" s="23"/>
    </row>
    <row r="43" ht="19.5">
      <c r="B43" s="44"/>
    </row>
    <row r="44" ht="19.5">
      <c r="B44" s="43"/>
    </row>
    <row r="45" ht="19.5">
      <c r="B45" s="43"/>
    </row>
    <row r="46" ht="19.5">
      <c r="B46" s="43"/>
    </row>
    <row r="47" ht="19.5">
      <c r="B47" s="44"/>
    </row>
  </sheetData>
  <sheetProtection/>
  <conditionalFormatting sqref="C2:C5 C27:C31 C21:C25 F4:F13 F2 F15 F17:F19 B2:B19 B21:B31 C7:C19 B23:G23 D2:E19 B20:G20 G2:G21 D21:G31">
    <cfRule type="cellIs" priority="1" dxfId="0" operator="equal" stopIfTrue="1">
      <formula>"No"</formula>
    </cfRule>
  </conditionalFormatting>
  <conditionalFormatting sqref="C26 C6 F14 F3 F16">
    <cfRule type="cellIs" priority="2" dxfId="0" operator="equal" stopIfTrue="1">
      <formula>"No"</formula>
    </cfRule>
    <cfRule type="cellIs" priority="3" dxfId="22" operator="equal" stopIfTrue="1">
      <formula>"late"</formula>
    </cfRule>
  </conditionalFormatting>
  <printOptions/>
  <pageMargins left="0.5" right="0.5" top="0.5" bottom="0.5" header="0.25" footer="0.25"/>
  <pageSetup horizontalDpi="300" verticalDpi="300" orientation="landscape" scale="43" r:id="rId1"/>
  <headerFooter alignWithMargins="0">
    <oddHeader>&amp;C&amp;"Comic Sans MS,Bold Italic"&amp;14 &amp;13 2008 SPORTSMEN  BASSMASTERS  
"CREEL SURVEYS"&amp;14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8515625" style="0" customWidth="1"/>
    <col min="2" max="2" width="0.13671875" style="0" hidden="1" customWidth="1"/>
    <col min="3" max="4" width="12.7109375" style="0" customWidth="1"/>
    <col min="5" max="5" width="14.00390625" style="0" bestFit="1" customWidth="1"/>
    <col min="6" max="6" width="12.7109375" style="12" customWidth="1"/>
    <col min="7" max="7" width="12.7109375" style="0" customWidth="1"/>
    <col min="8" max="8" width="14.8515625" style="0" bestFit="1" customWidth="1"/>
    <col min="9" max="10" width="10.7109375" style="0" customWidth="1"/>
    <col min="11" max="11" width="14.8515625" style="0" customWidth="1"/>
    <col min="12" max="12" width="14.7109375" style="0" customWidth="1"/>
    <col min="13" max="13" width="10.7109375" style="0" customWidth="1"/>
    <col min="14" max="14" width="14.7109375" style="0" customWidth="1"/>
    <col min="15" max="15" width="9.140625" style="0" hidden="1" customWidth="1"/>
    <col min="16" max="16" width="10.7109375" style="0" customWidth="1"/>
    <col min="17" max="17" width="9.57421875" style="0" customWidth="1"/>
    <col min="18" max="18" width="14.7109375" style="12" customWidth="1"/>
    <col min="19" max="19" width="10.7109375" style="0" customWidth="1"/>
  </cols>
  <sheetData>
    <row r="1" spans="1:21" ht="33.75" thickBot="1">
      <c r="A1" s="319" t="s">
        <v>22</v>
      </c>
      <c r="B1" s="301"/>
      <c r="C1" s="241" t="str">
        <f>'Total Pounds'!D1</f>
        <v>ISLAND</v>
      </c>
      <c r="D1" s="241" t="str">
        <f>'Total Pounds'!E1</f>
        <v>PELICAN</v>
      </c>
      <c r="E1" s="241" t="str">
        <f>'Total Pounds'!F1</f>
        <v>CLEARWATER</v>
      </c>
      <c r="F1" s="241" t="str">
        <f>'Total Pounds'!G1</f>
        <v>POKEGAMA</v>
      </c>
      <c r="G1" s="242" t="str">
        <f>'Total Pounds'!H1</f>
        <v>WHITE BEAR</v>
      </c>
      <c r="H1" s="241" t="str">
        <f>'Total Pounds'!I1</f>
        <v>GREEN</v>
      </c>
      <c r="I1" s="242" t="s">
        <v>70</v>
      </c>
      <c r="J1" s="302" t="s">
        <v>46</v>
      </c>
      <c r="K1" s="242" t="s">
        <v>71</v>
      </c>
      <c r="L1" s="320" t="s">
        <v>22</v>
      </c>
      <c r="M1" s="36"/>
      <c r="N1" s="35"/>
      <c r="O1" s="34"/>
      <c r="P1" s="36"/>
      <c r="Q1" s="37"/>
      <c r="R1" s="36"/>
      <c r="S1" s="36"/>
      <c r="T1" s="38"/>
      <c r="U1" s="36"/>
    </row>
    <row r="2" spans="1:22" ht="15.75" customHeight="1">
      <c r="A2" s="243" t="s">
        <v>56</v>
      </c>
      <c r="B2" s="100"/>
      <c r="C2" s="90">
        <v>6</v>
      </c>
      <c r="D2" s="90">
        <v>18</v>
      </c>
      <c r="E2" s="90">
        <v>23</v>
      </c>
      <c r="F2" s="90">
        <v>10</v>
      </c>
      <c r="G2" s="90">
        <v>9</v>
      </c>
      <c r="H2" s="90">
        <v>18</v>
      </c>
      <c r="I2" s="212">
        <f aca="true" t="shared" si="0" ref="I2:I30">SUM(C2:H2)</f>
        <v>84</v>
      </c>
      <c r="J2" s="90">
        <f aca="true" t="shared" si="1" ref="J2:J30">MIN(C2:H2)</f>
        <v>6</v>
      </c>
      <c r="K2" s="214">
        <f aca="true" t="shared" si="2" ref="K2:K31">I2-MIN(I2:J2)</f>
        <v>78</v>
      </c>
      <c r="L2" s="135" t="str">
        <f aca="true" t="shared" si="3" ref="L2:L31">A2</f>
        <v>Battin, Jim</v>
      </c>
      <c r="M2" s="106"/>
      <c r="N2" s="303" t="s">
        <v>36</v>
      </c>
      <c r="O2" s="304"/>
      <c r="P2" s="304"/>
      <c r="Q2" s="305"/>
      <c r="R2" s="306"/>
      <c r="S2" s="307"/>
      <c r="T2" s="58"/>
      <c r="U2" s="57"/>
      <c r="V2" s="1"/>
    </row>
    <row r="3" spans="1:21" ht="15.75" customHeight="1">
      <c r="A3" s="86" t="s">
        <v>0</v>
      </c>
      <c r="B3" s="89"/>
      <c r="C3" s="88">
        <v>13</v>
      </c>
      <c r="D3" s="88">
        <v>10</v>
      </c>
      <c r="E3" s="90">
        <v>11</v>
      </c>
      <c r="F3" s="90">
        <v>3</v>
      </c>
      <c r="G3" s="90">
        <v>4.5</v>
      </c>
      <c r="H3" s="90">
        <v>22</v>
      </c>
      <c r="I3" s="212">
        <f t="shared" si="0"/>
        <v>63.5</v>
      </c>
      <c r="J3" s="90">
        <f t="shared" si="1"/>
        <v>3</v>
      </c>
      <c r="K3" s="214">
        <f t="shared" si="2"/>
        <v>60.5</v>
      </c>
      <c r="L3" s="86" t="str">
        <f t="shared" si="3"/>
        <v>Becka, Paul</v>
      </c>
      <c r="M3" s="104"/>
      <c r="N3" s="121" t="s">
        <v>78</v>
      </c>
      <c r="O3" s="19"/>
      <c r="P3" s="19"/>
      <c r="Q3" s="19"/>
      <c r="R3" s="19"/>
      <c r="S3" s="122"/>
      <c r="T3" s="53"/>
      <c r="U3" s="55"/>
    </row>
    <row r="4" spans="1:21" ht="15.75" customHeight="1">
      <c r="A4" s="86" t="s">
        <v>60</v>
      </c>
      <c r="B4" s="89"/>
      <c r="C4" s="88">
        <v>16</v>
      </c>
      <c r="D4" s="88">
        <v>11</v>
      </c>
      <c r="E4" s="90">
        <v>0</v>
      </c>
      <c r="F4" s="90">
        <v>10</v>
      </c>
      <c r="G4" s="90">
        <v>0</v>
      </c>
      <c r="H4" s="90">
        <v>26</v>
      </c>
      <c r="I4" s="212">
        <f t="shared" si="0"/>
        <v>63</v>
      </c>
      <c r="J4" s="90">
        <f t="shared" si="1"/>
        <v>0</v>
      </c>
      <c r="K4" s="214">
        <f t="shared" si="2"/>
        <v>63</v>
      </c>
      <c r="L4" s="86" t="str">
        <f t="shared" si="3"/>
        <v>Belbeck, Craig</v>
      </c>
      <c r="M4" s="104"/>
      <c r="N4" s="121" t="s">
        <v>37</v>
      </c>
      <c r="O4" s="19"/>
      <c r="P4" s="19"/>
      <c r="Q4" s="19"/>
      <c r="R4" s="19"/>
      <c r="S4" s="122"/>
      <c r="T4" s="53"/>
      <c r="U4" s="55"/>
    </row>
    <row r="5" spans="1:21" ht="15.75" customHeight="1" thickBot="1">
      <c r="A5" s="86" t="s">
        <v>44</v>
      </c>
      <c r="B5" s="89"/>
      <c r="C5" s="88">
        <v>0</v>
      </c>
      <c r="D5" s="88">
        <v>0</v>
      </c>
      <c r="E5" s="90">
        <v>6</v>
      </c>
      <c r="F5" s="90">
        <v>0</v>
      </c>
      <c r="G5" s="90">
        <v>0</v>
      </c>
      <c r="H5" s="90">
        <v>0</v>
      </c>
      <c r="I5" s="212">
        <f t="shared" si="0"/>
        <v>6</v>
      </c>
      <c r="J5" s="90">
        <f t="shared" si="1"/>
        <v>0</v>
      </c>
      <c r="K5" s="214">
        <f t="shared" si="2"/>
        <v>6</v>
      </c>
      <c r="L5" s="86" t="str">
        <f t="shared" si="3"/>
        <v>Boettcher, Jim</v>
      </c>
      <c r="M5" s="104"/>
      <c r="N5" s="313" t="s">
        <v>45</v>
      </c>
      <c r="O5" s="349"/>
      <c r="P5" s="315"/>
      <c r="Q5" s="314"/>
      <c r="R5" s="217"/>
      <c r="S5" s="218"/>
      <c r="T5" s="53"/>
      <c r="U5" s="55"/>
    </row>
    <row r="6" spans="1:21" ht="15.75" customHeight="1">
      <c r="A6" s="86" t="s">
        <v>61</v>
      </c>
      <c r="B6" s="89"/>
      <c r="C6" s="88">
        <v>16</v>
      </c>
      <c r="D6" s="88">
        <v>15</v>
      </c>
      <c r="E6" s="90">
        <v>17</v>
      </c>
      <c r="F6" s="90">
        <v>0</v>
      </c>
      <c r="G6" s="90">
        <v>18</v>
      </c>
      <c r="H6" s="90">
        <v>3.5</v>
      </c>
      <c r="I6" s="212">
        <f t="shared" si="0"/>
        <v>69.5</v>
      </c>
      <c r="J6" s="90">
        <f t="shared" si="1"/>
        <v>0</v>
      </c>
      <c r="K6" s="214">
        <f t="shared" si="2"/>
        <v>69.5</v>
      </c>
      <c r="L6" s="86" t="str">
        <f t="shared" si="3"/>
        <v>Bonneson, Dan</v>
      </c>
      <c r="M6" s="104"/>
      <c r="N6" s="207"/>
      <c r="O6" s="206"/>
      <c r="P6" s="207"/>
      <c r="Q6" s="207"/>
      <c r="R6" s="207"/>
      <c r="S6" s="208"/>
      <c r="T6" s="53"/>
      <c r="U6" s="55"/>
    </row>
    <row r="7" spans="1:21" ht="15.75" customHeight="1">
      <c r="A7" s="86" t="s">
        <v>48</v>
      </c>
      <c r="B7" s="89"/>
      <c r="C7" s="88">
        <v>0</v>
      </c>
      <c r="D7" s="88">
        <v>6</v>
      </c>
      <c r="E7" s="90" t="s">
        <v>113</v>
      </c>
      <c r="F7" s="90">
        <v>0</v>
      </c>
      <c r="G7" s="90">
        <v>13</v>
      </c>
      <c r="H7" s="90">
        <v>0</v>
      </c>
      <c r="I7" s="212">
        <f t="shared" si="0"/>
        <v>19</v>
      </c>
      <c r="J7" s="90">
        <f t="shared" si="1"/>
        <v>0</v>
      </c>
      <c r="K7" s="214">
        <f t="shared" si="2"/>
        <v>19</v>
      </c>
      <c r="L7" s="86" t="str">
        <f t="shared" si="3"/>
        <v>Breuer, Mike</v>
      </c>
      <c r="M7" s="104"/>
      <c r="T7" s="53"/>
      <c r="U7" s="55"/>
    </row>
    <row r="8" spans="1:21" ht="15.75" customHeight="1">
      <c r="A8" s="86" t="s">
        <v>100</v>
      </c>
      <c r="B8" s="89"/>
      <c r="C8" s="88">
        <v>2</v>
      </c>
      <c r="D8" s="88">
        <v>18</v>
      </c>
      <c r="E8" s="90">
        <v>1</v>
      </c>
      <c r="F8" s="90">
        <v>7</v>
      </c>
      <c r="G8" s="90">
        <v>10</v>
      </c>
      <c r="H8" s="90">
        <v>3.5</v>
      </c>
      <c r="I8" s="212">
        <f>SUM(C8:H8)</f>
        <v>41.5</v>
      </c>
      <c r="J8" s="90">
        <f>MIN(C8:H8)</f>
        <v>1</v>
      </c>
      <c r="K8" s="214">
        <f>I8-MIN(I8:J8)</f>
        <v>40.5</v>
      </c>
      <c r="L8" s="86" t="str">
        <f>A8</f>
        <v>Burcusa, Mike</v>
      </c>
      <c r="M8" s="104"/>
      <c r="N8" s="374"/>
      <c r="O8" s="15"/>
      <c r="P8" s="15"/>
      <c r="Q8" s="15"/>
      <c r="R8" s="15"/>
      <c r="S8" s="208"/>
      <c r="T8" s="53"/>
      <c r="U8" s="55"/>
    </row>
    <row r="9" spans="1:21" ht="15.75" customHeight="1">
      <c r="A9" s="86" t="s">
        <v>116</v>
      </c>
      <c r="B9" s="89"/>
      <c r="C9" s="88"/>
      <c r="D9" s="88"/>
      <c r="E9" s="90"/>
      <c r="F9" s="90"/>
      <c r="G9" s="129"/>
      <c r="H9" s="90">
        <v>10</v>
      </c>
      <c r="I9" s="212">
        <f>SUM(C9:H9)</f>
        <v>10</v>
      </c>
      <c r="J9" s="90">
        <f>MIN(C9:H9)</f>
        <v>10</v>
      </c>
      <c r="K9" s="214">
        <f>I9-MIN(I9:J9)</f>
        <v>0</v>
      </c>
      <c r="L9" s="86" t="str">
        <f>A9</f>
        <v>DaLoia, Mike</v>
      </c>
      <c r="M9" s="104"/>
      <c r="N9" s="374"/>
      <c r="O9" s="15"/>
      <c r="P9" s="15"/>
      <c r="Q9" s="15"/>
      <c r="R9" s="15"/>
      <c r="S9" s="208"/>
      <c r="T9" s="53"/>
      <c r="U9" s="55"/>
    </row>
    <row r="10" spans="1:21" ht="15.75" customHeight="1">
      <c r="A10" s="86" t="s">
        <v>59</v>
      </c>
      <c r="B10" s="89"/>
      <c r="C10" s="88">
        <v>4</v>
      </c>
      <c r="D10" s="88">
        <v>12</v>
      </c>
      <c r="E10" s="88">
        <v>27</v>
      </c>
      <c r="F10" s="90">
        <v>0</v>
      </c>
      <c r="G10" s="129">
        <v>1.5</v>
      </c>
      <c r="H10" s="136">
        <v>15</v>
      </c>
      <c r="I10" s="213">
        <f t="shared" si="0"/>
        <v>59.5</v>
      </c>
      <c r="J10" s="90">
        <f t="shared" si="1"/>
        <v>0</v>
      </c>
      <c r="K10" s="214">
        <f t="shared" si="2"/>
        <v>59.5</v>
      </c>
      <c r="L10" s="86" t="str">
        <f t="shared" si="3"/>
        <v>Glaze, Chris</v>
      </c>
      <c r="M10" s="52"/>
      <c r="N10" s="203"/>
      <c r="O10" s="105"/>
      <c r="P10" s="105"/>
      <c r="Q10" s="204"/>
      <c r="R10" s="105"/>
      <c r="S10" s="105"/>
      <c r="T10" s="55"/>
      <c r="U10" s="55"/>
    </row>
    <row r="11" spans="1:21" ht="15.75" customHeight="1">
      <c r="A11" s="86" t="s">
        <v>39</v>
      </c>
      <c r="B11" s="89"/>
      <c r="C11" s="88">
        <v>0</v>
      </c>
      <c r="D11" s="88">
        <v>13</v>
      </c>
      <c r="E11" s="88">
        <v>0</v>
      </c>
      <c r="F11" s="90">
        <v>1</v>
      </c>
      <c r="G11" s="129">
        <v>0</v>
      </c>
      <c r="H11" s="136">
        <v>0</v>
      </c>
      <c r="I11" s="213">
        <f t="shared" si="0"/>
        <v>14</v>
      </c>
      <c r="J11" s="90">
        <f t="shared" si="1"/>
        <v>0</v>
      </c>
      <c r="K11" s="214">
        <f t="shared" si="2"/>
        <v>14</v>
      </c>
      <c r="L11" s="86" t="str">
        <f t="shared" si="3"/>
        <v>Goetting, Mickey</v>
      </c>
      <c r="M11" s="52"/>
      <c r="N11" s="203"/>
      <c r="O11" s="105"/>
      <c r="P11" s="105"/>
      <c r="Q11" s="204"/>
      <c r="R11" s="105"/>
      <c r="S11" s="105"/>
      <c r="T11" s="55"/>
      <c r="U11" s="55"/>
    </row>
    <row r="12" spans="1:21" ht="15.75" customHeight="1">
      <c r="A12" s="86" t="s">
        <v>24</v>
      </c>
      <c r="B12" s="89"/>
      <c r="C12" s="88">
        <v>9</v>
      </c>
      <c r="D12" s="88">
        <v>22</v>
      </c>
      <c r="E12" s="116">
        <v>18</v>
      </c>
      <c r="F12" s="90">
        <v>0</v>
      </c>
      <c r="G12" s="90">
        <v>9</v>
      </c>
      <c r="H12" s="88">
        <v>11</v>
      </c>
      <c r="I12" s="212">
        <f t="shared" si="0"/>
        <v>69</v>
      </c>
      <c r="J12" s="90">
        <f t="shared" si="1"/>
        <v>0</v>
      </c>
      <c r="K12" s="214">
        <f t="shared" si="2"/>
        <v>69</v>
      </c>
      <c r="L12" s="86" t="str">
        <f t="shared" si="3"/>
        <v>Grav, Ron</v>
      </c>
      <c r="M12" s="104"/>
      <c r="N12" s="1"/>
      <c r="O12" s="1"/>
      <c r="P12" s="1"/>
      <c r="Q12" s="1"/>
      <c r="R12" s="205"/>
      <c r="S12" s="1"/>
      <c r="T12" s="53"/>
      <c r="U12" s="55"/>
    </row>
    <row r="13" spans="1:21" ht="15.75" customHeight="1">
      <c r="A13" s="86" t="s">
        <v>63</v>
      </c>
      <c r="B13" s="89"/>
      <c r="C13" s="88">
        <v>0</v>
      </c>
      <c r="D13" s="88">
        <v>9</v>
      </c>
      <c r="E13" s="90">
        <v>13</v>
      </c>
      <c r="F13" s="90">
        <v>0</v>
      </c>
      <c r="G13" s="90">
        <v>0</v>
      </c>
      <c r="H13" s="88">
        <v>0</v>
      </c>
      <c r="I13" s="212">
        <f t="shared" si="0"/>
        <v>22</v>
      </c>
      <c r="J13" s="90">
        <f t="shared" si="1"/>
        <v>0</v>
      </c>
      <c r="K13" s="214">
        <f t="shared" si="2"/>
        <v>22</v>
      </c>
      <c r="L13" s="86" t="str">
        <f t="shared" si="3"/>
        <v>Gunderson, Rory</v>
      </c>
      <c r="M13" s="104"/>
      <c r="N13" s="1"/>
      <c r="O13" s="1"/>
      <c r="P13" s="1"/>
      <c r="Q13" s="1"/>
      <c r="R13" s="205"/>
      <c r="S13" s="1"/>
      <c r="T13" s="53"/>
      <c r="U13" s="55"/>
    </row>
    <row r="14" spans="1:21" ht="15.75" customHeight="1">
      <c r="A14" s="86" t="s">
        <v>62</v>
      </c>
      <c r="B14" s="89"/>
      <c r="C14" s="88">
        <v>0</v>
      </c>
      <c r="D14" s="88">
        <v>9</v>
      </c>
      <c r="E14" s="90">
        <v>2</v>
      </c>
      <c r="F14" s="90">
        <v>5</v>
      </c>
      <c r="G14" s="90">
        <v>21</v>
      </c>
      <c r="H14" s="88">
        <v>3.5</v>
      </c>
      <c r="I14" s="212">
        <f t="shared" si="0"/>
        <v>40.5</v>
      </c>
      <c r="J14" s="90">
        <f t="shared" si="1"/>
        <v>0</v>
      </c>
      <c r="K14" s="214">
        <f t="shared" si="2"/>
        <v>40.5</v>
      </c>
      <c r="L14" s="86" t="str">
        <f t="shared" si="3"/>
        <v>Hauge, Eric</v>
      </c>
      <c r="M14" s="104"/>
      <c r="N14" s="1"/>
      <c r="O14" s="1"/>
      <c r="P14" s="1"/>
      <c r="Q14" s="1"/>
      <c r="R14" s="205"/>
      <c r="S14" s="1"/>
      <c r="T14" s="53"/>
      <c r="U14" s="55"/>
    </row>
    <row r="15" spans="1:21" ht="15.75" customHeight="1">
      <c r="A15" s="86" t="s">
        <v>65</v>
      </c>
      <c r="B15" s="89"/>
      <c r="C15" s="88">
        <v>0</v>
      </c>
      <c r="D15" s="88">
        <v>0</v>
      </c>
      <c r="E15" s="90">
        <v>0</v>
      </c>
      <c r="F15" s="90">
        <v>0</v>
      </c>
      <c r="G15" s="90">
        <v>0</v>
      </c>
      <c r="H15" s="88">
        <v>0</v>
      </c>
      <c r="I15" s="212">
        <f t="shared" si="0"/>
        <v>0</v>
      </c>
      <c r="J15" s="90">
        <f t="shared" si="1"/>
        <v>0</v>
      </c>
      <c r="K15" s="214">
        <f t="shared" si="2"/>
        <v>0</v>
      </c>
      <c r="L15" s="86" t="str">
        <f t="shared" si="3"/>
        <v>Hill, Rick</v>
      </c>
      <c r="M15" s="104"/>
      <c r="N15" s="1"/>
      <c r="O15" s="1"/>
      <c r="P15" s="1"/>
      <c r="Q15" s="1"/>
      <c r="R15" s="205"/>
      <c r="S15" s="1"/>
      <c r="T15" s="53"/>
      <c r="U15" s="55"/>
    </row>
    <row r="16" spans="1:21" ht="15.75" customHeight="1">
      <c r="A16" s="86" t="s">
        <v>57</v>
      </c>
      <c r="B16" s="89"/>
      <c r="C16" s="88">
        <v>5</v>
      </c>
      <c r="D16" s="92">
        <v>23</v>
      </c>
      <c r="E16" s="88">
        <v>7</v>
      </c>
      <c r="F16" s="129">
        <v>13</v>
      </c>
      <c r="G16" s="136">
        <v>7</v>
      </c>
      <c r="H16" s="376">
        <v>3.5</v>
      </c>
      <c r="I16" s="212">
        <f>SUM(C16:H16)</f>
        <v>58.5</v>
      </c>
      <c r="J16" s="90">
        <f t="shared" si="1"/>
        <v>3.5</v>
      </c>
      <c r="K16" s="214">
        <f t="shared" si="2"/>
        <v>55</v>
      </c>
      <c r="L16" s="86" t="str">
        <f t="shared" si="3"/>
        <v>Hitzeman, Matt</v>
      </c>
      <c r="M16" s="104"/>
      <c r="T16" s="53"/>
      <c r="U16" s="55"/>
    </row>
    <row r="17" spans="1:21" ht="15.75" customHeight="1">
      <c r="A17" s="86" t="s">
        <v>89</v>
      </c>
      <c r="B17" s="89"/>
      <c r="C17" s="88">
        <v>11</v>
      </c>
      <c r="D17" s="92">
        <v>17</v>
      </c>
      <c r="E17" s="88">
        <v>14</v>
      </c>
      <c r="F17" s="90">
        <v>0</v>
      </c>
      <c r="G17" s="342">
        <v>1.5</v>
      </c>
      <c r="H17" s="376">
        <v>12</v>
      </c>
      <c r="I17" s="212">
        <f>SUM(C17:H17)</f>
        <v>55.5</v>
      </c>
      <c r="J17" s="90">
        <f>MIN(C17:H17)</f>
        <v>0</v>
      </c>
      <c r="K17" s="214">
        <f>I17-MIN(I17:J17)</f>
        <v>55.5</v>
      </c>
      <c r="L17" s="86" t="str">
        <f t="shared" si="3"/>
        <v>Huttner, Dave</v>
      </c>
      <c r="M17" s="104"/>
      <c r="T17" s="53"/>
      <c r="U17" s="55"/>
    </row>
    <row r="18" spans="1:21" ht="15.75" customHeight="1">
      <c r="A18" s="86" t="s">
        <v>90</v>
      </c>
      <c r="B18" s="89"/>
      <c r="C18" s="88">
        <v>2</v>
      </c>
      <c r="D18" s="88">
        <v>4</v>
      </c>
      <c r="E18" s="90">
        <v>4</v>
      </c>
      <c r="F18" s="90">
        <v>0</v>
      </c>
      <c r="G18" s="103">
        <v>14.5</v>
      </c>
      <c r="H18" s="88">
        <v>8</v>
      </c>
      <c r="I18" s="212">
        <f t="shared" si="0"/>
        <v>32.5</v>
      </c>
      <c r="J18" s="90">
        <f t="shared" si="1"/>
        <v>0</v>
      </c>
      <c r="K18" s="214">
        <f t="shared" si="2"/>
        <v>32.5</v>
      </c>
      <c r="L18" s="86" t="str">
        <f t="shared" si="3"/>
        <v>Martin, Todd</v>
      </c>
      <c r="M18" s="104"/>
      <c r="N18" s="1"/>
      <c r="O18" s="1"/>
      <c r="P18" s="1"/>
      <c r="Q18" s="1"/>
      <c r="R18" s="205"/>
      <c r="S18" s="1"/>
      <c r="T18" s="53"/>
      <c r="U18" s="55"/>
    </row>
    <row r="19" spans="1:21" ht="15.75" customHeight="1">
      <c r="A19" s="86" t="s">
        <v>1</v>
      </c>
      <c r="B19" s="89"/>
      <c r="C19" s="88">
        <v>0</v>
      </c>
      <c r="D19" s="88">
        <v>24</v>
      </c>
      <c r="E19" s="90">
        <v>9</v>
      </c>
      <c r="F19" s="90">
        <v>0</v>
      </c>
      <c r="G19" s="90">
        <v>6</v>
      </c>
      <c r="H19" s="88">
        <v>20</v>
      </c>
      <c r="I19" s="212">
        <f t="shared" si="0"/>
        <v>59</v>
      </c>
      <c r="J19" s="90">
        <f t="shared" si="1"/>
        <v>0</v>
      </c>
      <c r="K19" s="214">
        <f t="shared" si="2"/>
        <v>59</v>
      </c>
      <c r="L19" s="86" t="str">
        <f t="shared" si="3"/>
        <v>Nordling, Carey</v>
      </c>
      <c r="M19" s="104"/>
      <c r="T19" s="53"/>
      <c r="U19" s="55"/>
    </row>
    <row r="20" spans="1:21" ht="15.75" customHeight="1">
      <c r="A20" s="86" t="s">
        <v>105</v>
      </c>
      <c r="B20" s="89"/>
      <c r="C20" s="88">
        <v>7</v>
      </c>
      <c r="D20" s="88">
        <v>14</v>
      </c>
      <c r="E20" s="90">
        <v>16</v>
      </c>
      <c r="F20" s="90">
        <v>0</v>
      </c>
      <c r="G20" s="90">
        <v>20</v>
      </c>
      <c r="H20" s="88">
        <v>23</v>
      </c>
      <c r="I20" s="212">
        <f>SUM(C20:H20)</f>
        <v>80</v>
      </c>
      <c r="J20" s="90">
        <f>MIN(C20:H20)</f>
        <v>0</v>
      </c>
      <c r="K20" s="214">
        <f>I20-MIN(I20:J20)</f>
        <v>80</v>
      </c>
      <c r="L20" s="86" t="str">
        <f>A20</f>
        <v>Nugent, John</v>
      </c>
      <c r="M20" s="104"/>
      <c r="T20" s="53"/>
      <c r="U20" s="55"/>
    </row>
    <row r="21" spans="1:21" ht="15.75" customHeight="1">
      <c r="A21" s="86" t="s">
        <v>88</v>
      </c>
      <c r="B21" s="89"/>
      <c r="C21" s="88">
        <v>0</v>
      </c>
      <c r="D21" s="88">
        <v>1.5</v>
      </c>
      <c r="E21" s="90">
        <v>4</v>
      </c>
      <c r="F21" s="90">
        <v>0</v>
      </c>
      <c r="G21" s="90">
        <v>0</v>
      </c>
      <c r="H21" s="88">
        <v>3.5</v>
      </c>
      <c r="I21" s="212">
        <f>SUM(C21:H21)</f>
        <v>9</v>
      </c>
      <c r="J21" s="90">
        <f>MIN(C21:H21)</f>
        <v>0</v>
      </c>
      <c r="K21" s="214">
        <f>I21-MIN(I21:J21)</f>
        <v>9</v>
      </c>
      <c r="L21" s="86" t="str">
        <f t="shared" si="3"/>
        <v>Owens, Mike</v>
      </c>
      <c r="M21" s="104"/>
      <c r="T21" s="53"/>
      <c r="U21" s="55"/>
    </row>
    <row r="22" spans="1:21" ht="15.75" customHeight="1">
      <c r="A22" s="86" t="s">
        <v>98</v>
      </c>
      <c r="B22" s="89"/>
      <c r="C22" s="88">
        <v>0</v>
      </c>
      <c r="D22" s="88">
        <v>1.5</v>
      </c>
      <c r="E22" s="90">
        <v>0</v>
      </c>
      <c r="F22" s="90">
        <v>0</v>
      </c>
      <c r="G22" s="90">
        <v>0</v>
      </c>
      <c r="H22" s="88">
        <v>0</v>
      </c>
      <c r="I22" s="212">
        <f>SUM(C22:H22)</f>
        <v>1.5</v>
      </c>
      <c r="J22" s="90">
        <f>MIN(C22:H22)</f>
        <v>0</v>
      </c>
      <c r="K22" s="214">
        <f>I22-MIN(I22:J22)</f>
        <v>1.5</v>
      </c>
      <c r="L22" s="86" t="str">
        <f t="shared" si="3"/>
        <v>Pick, Nick</v>
      </c>
      <c r="M22" s="104"/>
      <c r="T22" s="53"/>
      <c r="U22" s="55"/>
    </row>
    <row r="23" spans="1:21" ht="15.75" customHeight="1">
      <c r="A23" s="86" t="s">
        <v>111</v>
      </c>
      <c r="B23" s="89"/>
      <c r="C23" s="88">
        <v>0</v>
      </c>
      <c r="D23" s="363">
        <v>0</v>
      </c>
      <c r="E23" s="90">
        <v>14</v>
      </c>
      <c r="F23" s="90">
        <v>6</v>
      </c>
      <c r="G23" s="90">
        <v>13.5</v>
      </c>
      <c r="H23" s="88">
        <v>21</v>
      </c>
      <c r="I23" s="212">
        <f>SUM(C23:H23)</f>
        <v>54.5</v>
      </c>
      <c r="J23" s="90">
        <f>MIN(C23:H23)</f>
        <v>0</v>
      </c>
      <c r="K23" s="214">
        <f>I23-MIN(I23:J23)</f>
        <v>54.5</v>
      </c>
      <c r="L23" s="86" t="str">
        <f t="shared" si="3"/>
        <v>Ramlow, Zach</v>
      </c>
      <c r="M23" s="104"/>
      <c r="T23" s="53"/>
      <c r="U23" s="55"/>
    </row>
    <row r="24" spans="1:21" ht="15.75" customHeight="1">
      <c r="A24" s="86" t="s">
        <v>2</v>
      </c>
      <c r="B24" s="89"/>
      <c r="C24" s="88">
        <v>12</v>
      </c>
      <c r="D24" s="363">
        <v>20</v>
      </c>
      <c r="E24" s="90">
        <v>22</v>
      </c>
      <c r="F24" s="90">
        <v>0</v>
      </c>
      <c r="G24" s="90">
        <v>17</v>
      </c>
      <c r="H24" s="88">
        <v>13.5</v>
      </c>
      <c r="I24" s="212">
        <f t="shared" si="0"/>
        <v>84.5</v>
      </c>
      <c r="J24" s="90">
        <f t="shared" si="1"/>
        <v>0</v>
      </c>
      <c r="K24" s="214">
        <f t="shared" si="2"/>
        <v>84.5</v>
      </c>
      <c r="L24" s="86" t="str">
        <f t="shared" si="3"/>
        <v>Richardson, Dale</v>
      </c>
      <c r="M24" s="104"/>
      <c r="N24" s="1"/>
      <c r="O24" s="1"/>
      <c r="P24" s="1"/>
      <c r="Q24" s="1"/>
      <c r="R24" s="205"/>
      <c r="S24" s="1"/>
      <c r="T24" s="53"/>
      <c r="U24" s="55"/>
    </row>
    <row r="25" spans="1:21" ht="15.75" customHeight="1">
      <c r="A25" s="86" t="s">
        <v>66</v>
      </c>
      <c r="B25" s="89"/>
      <c r="C25" s="101">
        <v>2</v>
      </c>
      <c r="D25" s="136">
        <v>7</v>
      </c>
      <c r="E25" s="102">
        <v>0</v>
      </c>
      <c r="F25" s="90">
        <v>0</v>
      </c>
      <c r="G25" s="90">
        <v>3</v>
      </c>
      <c r="H25" s="88">
        <v>16</v>
      </c>
      <c r="I25" s="212">
        <f t="shared" si="0"/>
        <v>28</v>
      </c>
      <c r="J25" s="90">
        <f t="shared" si="1"/>
        <v>0</v>
      </c>
      <c r="K25" s="214">
        <f t="shared" si="2"/>
        <v>28</v>
      </c>
      <c r="L25" s="86" t="str">
        <f t="shared" si="3"/>
        <v>Rinevald, Bill</v>
      </c>
      <c r="M25" s="104"/>
      <c r="N25" s="1"/>
      <c r="O25" s="1"/>
      <c r="P25" s="1"/>
      <c r="Q25" s="1"/>
      <c r="R25" s="205"/>
      <c r="S25" s="1"/>
      <c r="T25" s="52"/>
      <c r="U25" s="55"/>
    </row>
    <row r="26" spans="1:21" ht="15.75" customHeight="1">
      <c r="A26" s="86" t="s">
        <v>86</v>
      </c>
      <c r="B26" s="89"/>
      <c r="C26" s="101">
        <v>0</v>
      </c>
      <c r="D26" s="136">
        <v>26</v>
      </c>
      <c r="E26" s="102">
        <v>21</v>
      </c>
      <c r="F26" s="90">
        <v>0</v>
      </c>
      <c r="G26" s="90">
        <v>17</v>
      </c>
      <c r="H26" s="88">
        <v>17</v>
      </c>
      <c r="I26" s="212">
        <f>SUM(C26:H26)</f>
        <v>81</v>
      </c>
      <c r="J26" s="90">
        <f>MIN(C26:H26)</f>
        <v>0</v>
      </c>
      <c r="K26" s="214">
        <f>I26-MIN(I26:J26)</f>
        <v>81</v>
      </c>
      <c r="L26" s="86" t="str">
        <f t="shared" si="3"/>
        <v>Saterbak, Dave</v>
      </c>
      <c r="M26" s="104"/>
      <c r="N26" s="1"/>
      <c r="O26" s="1"/>
      <c r="P26" s="1"/>
      <c r="Q26" s="1"/>
      <c r="R26" s="205"/>
      <c r="S26" s="1"/>
      <c r="T26" s="52"/>
      <c r="U26" s="55"/>
    </row>
    <row r="27" spans="1:21" ht="15.75" customHeight="1">
      <c r="A27" s="86" t="s">
        <v>87</v>
      </c>
      <c r="B27" s="89"/>
      <c r="C27" s="101">
        <v>0</v>
      </c>
      <c r="D27" s="136">
        <v>26</v>
      </c>
      <c r="E27" s="102">
        <v>10</v>
      </c>
      <c r="F27" s="90">
        <v>0</v>
      </c>
      <c r="G27" s="90">
        <v>0</v>
      </c>
      <c r="H27" s="88">
        <v>0</v>
      </c>
      <c r="I27" s="212">
        <f>SUM(C27:H27)</f>
        <v>36</v>
      </c>
      <c r="J27" s="90">
        <f>MIN(C27:H27)</f>
        <v>0</v>
      </c>
      <c r="K27" s="214">
        <f>I27-MIN(I27:J27)</f>
        <v>36</v>
      </c>
      <c r="L27" s="86" t="str">
        <f>A27</f>
        <v>Saterbak, Todd</v>
      </c>
      <c r="M27" s="104"/>
      <c r="N27" s="1"/>
      <c r="O27" s="1"/>
      <c r="P27" s="1"/>
      <c r="Q27" s="1"/>
      <c r="R27" s="205"/>
      <c r="S27" s="1"/>
      <c r="T27" s="52"/>
      <c r="U27" s="55"/>
    </row>
    <row r="28" spans="1:21" ht="15.75" customHeight="1">
      <c r="A28" s="86" t="s">
        <v>35</v>
      </c>
      <c r="B28" s="89"/>
      <c r="C28" s="101">
        <v>0</v>
      </c>
      <c r="D28" s="136">
        <v>21</v>
      </c>
      <c r="E28" s="102">
        <v>20</v>
      </c>
      <c r="F28" s="90">
        <v>0</v>
      </c>
      <c r="G28" s="90">
        <v>4.5</v>
      </c>
      <c r="H28" s="88">
        <v>13.5</v>
      </c>
      <c r="I28" s="212">
        <f t="shared" si="0"/>
        <v>59</v>
      </c>
      <c r="J28" s="90">
        <f t="shared" si="1"/>
        <v>0</v>
      </c>
      <c r="K28" s="214">
        <f t="shared" si="2"/>
        <v>59</v>
      </c>
      <c r="L28" s="86" t="str">
        <f t="shared" si="3"/>
        <v>Schwab, Brent</v>
      </c>
      <c r="M28" s="104"/>
      <c r="N28" s="105"/>
      <c r="O28" s="105"/>
      <c r="P28" s="105"/>
      <c r="Q28" s="104"/>
      <c r="R28" s="105"/>
      <c r="S28" s="105"/>
      <c r="T28" s="52"/>
      <c r="U28" s="55"/>
    </row>
    <row r="29" spans="1:21" ht="15.75" customHeight="1">
      <c r="A29" s="86" t="s">
        <v>91</v>
      </c>
      <c r="B29" s="89"/>
      <c r="C29" s="101">
        <v>0</v>
      </c>
      <c r="D29" s="136">
        <v>3</v>
      </c>
      <c r="E29" s="102">
        <v>12</v>
      </c>
      <c r="F29" s="90">
        <v>12</v>
      </c>
      <c r="G29" s="90">
        <v>0</v>
      </c>
      <c r="H29" s="88">
        <v>3.5</v>
      </c>
      <c r="I29" s="212">
        <f>SUM(C29:H29)</f>
        <v>30.5</v>
      </c>
      <c r="J29" s="90">
        <f>MIN(C29:H29)</f>
        <v>0</v>
      </c>
      <c r="K29" s="214">
        <f>I29-MIN(I29:J29)</f>
        <v>30.5</v>
      </c>
      <c r="L29" s="86" t="str">
        <f t="shared" si="3"/>
        <v>Strom, Craig</v>
      </c>
      <c r="M29" s="104"/>
      <c r="N29" s="105"/>
      <c r="O29" s="105"/>
      <c r="P29" s="105"/>
      <c r="Q29" s="104"/>
      <c r="R29" s="105"/>
      <c r="S29" s="105"/>
      <c r="T29" s="52"/>
      <c r="U29" s="55"/>
    </row>
    <row r="30" spans="1:21" ht="15.75" customHeight="1">
      <c r="A30" s="86" t="s">
        <v>64</v>
      </c>
      <c r="B30" s="89"/>
      <c r="C30" s="101">
        <v>0</v>
      </c>
      <c r="D30" s="136">
        <v>5</v>
      </c>
      <c r="E30" s="102">
        <v>20</v>
      </c>
      <c r="F30" s="90">
        <v>4</v>
      </c>
      <c r="G30" s="90">
        <v>11</v>
      </c>
      <c r="H30" s="88">
        <v>7</v>
      </c>
      <c r="I30" s="212">
        <f t="shared" si="0"/>
        <v>47</v>
      </c>
      <c r="J30" s="90">
        <f t="shared" si="1"/>
        <v>0</v>
      </c>
      <c r="K30" s="214">
        <f t="shared" si="2"/>
        <v>47</v>
      </c>
      <c r="L30" s="86" t="str">
        <f t="shared" si="3"/>
        <v>Thies, Doug</v>
      </c>
      <c r="M30" s="104"/>
      <c r="N30" s="105"/>
      <c r="O30" s="105"/>
      <c r="P30" s="105"/>
      <c r="Q30" s="104"/>
      <c r="R30" s="105"/>
      <c r="S30" s="105"/>
      <c r="T30" s="52"/>
      <c r="U30" s="55"/>
    </row>
    <row r="31" spans="1:21" ht="15.75" customHeight="1">
      <c r="A31" s="86" t="s">
        <v>3</v>
      </c>
      <c r="B31" s="89"/>
      <c r="C31" s="88">
        <v>8</v>
      </c>
      <c r="D31" s="103">
        <v>28</v>
      </c>
      <c r="E31" s="90">
        <v>8</v>
      </c>
      <c r="F31" s="88">
        <v>8</v>
      </c>
      <c r="G31" s="90">
        <v>19</v>
      </c>
      <c r="H31" s="88">
        <v>9</v>
      </c>
      <c r="I31" s="214">
        <f>SUM(C31:H31)</f>
        <v>80</v>
      </c>
      <c r="J31" s="90">
        <f>MIN(C31:H31)</f>
        <v>8</v>
      </c>
      <c r="K31" s="214">
        <f t="shared" si="2"/>
        <v>72</v>
      </c>
      <c r="L31" s="86" t="str">
        <f t="shared" si="3"/>
        <v>Young, Bill</v>
      </c>
      <c r="M31" s="52"/>
      <c r="N31" s="104"/>
      <c r="O31" s="105"/>
      <c r="P31" s="105"/>
      <c r="Q31" s="104"/>
      <c r="R31" s="105"/>
      <c r="S31" s="105"/>
      <c r="T31" s="55"/>
      <c r="U31" s="55"/>
    </row>
    <row r="32" spans="1:21" ht="15.75" customHeight="1">
      <c r="A32" s="316"/>
      <c r="B32" s="51"/>
      <c r="C32" s="52"/>
      <c r="D32" s="52"/>
      <c r="E32" s="203"/>
      <c r="F32" s="52"/>
      <c r="G32" s="203"/>
      <c r="H32" s="203"/>
      <c r="I32" s="52"/>
      <c r="J32" s="203"/>
      <c r="K32" s="52"/>
      <c r="L32" s="316"/>
      <c r="M32" s="52"/>
      <c r="N32" s="104"/>
      <c r="O32" s="105"/>
      <c r="P32" s="105"/>
      <c r="Q32" s="104"/>
      <c r="R32" s="105"/>
      <c r="S32" s="105"/>
      <c r="T32" s="55"/>
      <c r="U32" s="55"/>
    </row>
    <row r="33" spans="1:21" ht="13.5" customHeight="1" thickBot="1">
      <c r="A33" s="316"/>
      <c r="B33" s="105"/>
      <c r="C33" s="52"/>
      <c r="D33" s="52"/>
      <c r="E33" s="52"/>
      <c r="F33" s="203"/>
      <c r="G33" s="52"/>
      <c r="H33" s="203"/>
      <c r="I33" s="317"/>
      <c r="J33" s="52"/>
      <c r="K33" s="318"/>
      <c r="L33" s="316"/>
      <c r="M33" s="105"/>
      <c r="N33" s="57"/>
      <c r="O33" s="56"/>
      <c r="P33" s="57"/>
      <c r="Q33" s="57"/>
      <c r="R33" s="57"/>
      <c r="S33" s="57"/>
      <c r="T33" s="53"/>
      <c r="U33" s="55"/>
    </row>
    <row r="34" spans="1:19" ht="17.25" thickBot="1">
      <c r="A34" s="186" t="str">
        <f>'Total Pounds'!D1</f>
        <v>ISLAND</v>
      </c>
      <c r="B34" s="51"/>
      <c r="C34" s="115"/>
      <c r="D34" s="52"/>
      <c r="E34" s="187" t="str">
        <f>'Total Pounds'!E1</f>
        <v>PELICAN</v>
      </c>
      <c r="F34" s="188"/>
      <c r="G34" s="52"/>
      <c r="H34" s="189" t="str">
        <f>'Total Pounds'!F1</f>
        <v>CLEARWATER</v>
      </c>
      <c r="I34" s="190"/>
      <c r="J34" s="57"/>
      <c r="K34" s="187" t="str">
        <f>'Total Pounds'!G1</f>
        <v>POKEGAMA</v>
      </c>
      <c r="L34" s="191"/>
      <c r="M34" s="57"/>
      <c r="N34" s="192" t="str">
        <f>'Total Pounds'!H1</f>
        <v>WHITE BEAR</v>
      </c>
      <c r="O34" s="193"/>
      <c r="P34" s="194"/>
      <c r="Q34" s="57"/>
      <c r="R34" s="192" t="str">
        <f>'Total Pounds'!I1</f>
        <v>GREEN</v>
      </c>
      <c r="S34" s="194"/>
    </row>
    <row r="35" spans="1:20" ht="15" thickBot="1">
      <c r="A35" s="117" t="s">
        <v>60</v>
      </c>
      <c r="B35" s="343">
        <v>16</v>
      </c>
      <c r="C35" s="118">
        <v>16</v>
      </c>
      <c r="D35" s="139"/>
      <c r="E35" s="119" t="s">
        <v>3</v>
      </c>
      <c r="F35" s="118">
        <v>26</v>
      </c>
      <c r="G35" s="139"/>
      <c r="H35" s="381" t="s">
        <v>59</v>
      </c>
      <c r="I35" s="382">
        <v>27</v>
      </c>
      <c r="J35" s="57"/>
      <c r="K35" s="117" t="s">
        <v>91</v>
      </c>
      <c r="L35" s="118">
        <v>12</v>
      </c>
      <c r="M35" s="143"/>
      <c r="N35" s="117" t="s">
        <v>62</v>
      </c>
      <c r="O35" s="372"/>
      <c r="P35" s="118">
        <v>21</v>
      </c>
      <c r="Q35" s="143"/>
      <c r="R35" s="117" t="s">
        <v>60</v>
      </c>
      <c r="S35" s="118">
        <v>23</v>
      </c>
      <c r="T35" s="4"/>
    </row>
    <row r="36" spans="1:20" ht="13.5">
      <c r="A36" s="210" t="s">
        <v>61</v>
      </c>
      <c r="B36" s="379">
        <v>16</v>
      </c>
      <c r="C36" s="103">
        <v>16</v>
      </c>
      <c r="D36" s="139"/>
      <c r="E36" s="210" t="s">
        <v>87</v>
      </c>
      <c r="F36" s="103">
        <v>25</v>
      </c>
      <c r="G36" s="139"/>
      <c r="H36" s="89" t="s">
        <v>48</v>
      </c>
      <c r="I36" s="90" t="s">
        <v>115</v>
      </c>
      <c r="J36" s="57"/>
      <c r="K36" s="216" t="s">
        <v>57</v>
      </c>
      <c r="L36" s="116">
        <v>13</v>
      </c>
      <c r="M36" s="143"/>
      <c r="N36" s="89" t="s">
        <v>105</v>
      </c>
      <c r="O36" s="130"/>
      <c r="P36" s="116">
        <v>20</v>
      </c>
      <c r="Q36" s="143"/>
      <c r="R36" s="89" t="s">
        <v>105</v>
      </c>
      <c r="S36" s="91">
        <v>22</v>
      </c>
      <c r="T36" s="12"/>
    </row>
    <row r="37" spans="1:20" ht="13.5">
      <c r="A37" s="89" t="s">
        <v>0</v>
      </c>
      <c r="B37" s="89">
        <v>13</v>
      </c>
      <c r="C37" s="88">
        <v>13</v>
      </c>
      <c r="D37" s="139"/>
      <c r="E37" s="89" t="s">
        <v>86</v>
      </c>
      <c r="F37" s="91">
        <v>24</v>
      </c>
      <c r="G37" s="139"/>
      <c r="H37" s="89" t="s">
        <v>56</v>
      </c>
      <c r="I37" s="88">
        <v>23</v>
      </c>
      <c r="J37" s="57"/>
      <c r="K37" s="89" t="s">
        <v>56</v>
      </c>
      <c r="L37" s="90">
        <v>10</v>
      </c>
      <c r="M37" s="143"/>
      <c r="N37" s="94" t="s">
        <v>3</v>
      </c>
      <c r="O37" s="182"/>
      <c r="P37" s="90">
        <v>19</v>
      </c>
      <c r="Q37" s="143"/>
      <c r="R37" s="89" t="s">
        <v>0</v>
      </c>
      <c r="S37" s="88">
        <v>21</v>
      </c>
      <c r="T37" s="12"/>
    </row>
    <row r="38" spans="1:20" ht="13.5">
      <c r="A38" s="89" t="s">
        <v>2</v>
      </c>
      <c r="B38" s="87">
        <v>12</v>
      </c>
      <c r="C38" s="88">
        <v>12</v>
      </c>
      <c r="D38" s="139"/>
      <c r="E38" s="138" t="s">
        <v>1</v>
      </c>
      <c r="F38" s="136">
        <v>23</v>
      </c>
      <c r="G38" s="139"/>
      <c r="H38" s="138" t="s">
        <v>2</v>
      </c>
      <c r="I38" s="136">
        <v>22</v>
      </c>
      <c r="J38" s="57"/>
      <c r="K38" s="89" t="s">
        <v>60</v>
      </c>
      <c r="L38" s="90">
        <v>10</v>
      </c>
      <c r="M38" s="143"/>
      <c r="N38" s="138" t="s">
        <v>61</v>
      </c>
      <c r="O38" s="137"/>
      <c r="P38" s="136">
        <v>18</v>
      </c>
      <c r="Q38" s="143"/>
      <c r="R38" s="89" t="s">
        <v>111</v>
      </c>
      <c r="S38" s="88">
        <v>20</v>
      </c>
      <c r="T38" s="12"/>
    </row>
    <row r="39" spans="1:20" ht="13.5">
      <c r="A39" s="89" t="s">
        <v>89</v>
      </c>
      <c r="B39" s="89">
        <v>11</v>
      </c>
      <c r="C39" s="88">
        <v>11</v>
      </c>
      <c r="D39" s="139"/>
      <c r="E39" s="211" t="s">
        <v>57</v>
      </c>
      <c r="F39" s="88">
        <v>22</v>
      </c>
      <c r="G39" s="139"/>
      <c r="H39" s="138" t="s">
        <v>86</v>
      </c>
      <c r="I39" s="136">
        <v>21</v>
      </c>
      <c r="J39" s="57"/>
      <c r="K39" s="89" t="s">
        <v>3</v>
      </c>
      <c r="L39" s="90">
        <v>8</v>
      </c>
      <c r="M39" s="143"/>
      <c r="N39" s="138" t="s">
        <v>86</v>
      </c>
      <c r="O39" s="137"/>
      <c r="P39" s="136">
        <v>17</v>
      </c>
      <c r="Q39" s="143"/>
      <c r="R39" s="89" t="s">
        <v>1</v>
      </c>
      <c r="S39" s="91">
        <v>19</v>
      </c>
      <c r="T39" s="12"/>
    </row>
    <row r="40" spans="1:20" ht="13.5">
      <c r="A40" s="89" t="s">
        <v>24</v>
      </c>
      <c r="B40" s="89">
        <v>9</v>
      </c>
      <c r="C40" s="88">
        <v>9</v>
      </c>
      <c r="D40" s="139"/>
      <c r="E40" s="89" t="s">
        <v>24</v>
      </c>
      <c r="F40" s="88">
        <v>21</v>
      </c>
      <c r="G40" s="139"/>
      <c r="H40" s="89" t="s">
        <v>35</v>
      </c>
      <c r="I40" s="180">
        <v>20</v>
      </c>
      <c r="J40" s="57"/>
      <c r="K40" s="89" t="s">
        <v>100</v>
      </c>
      <c r="L40" s="90">
        <v>7</v>
      </c>
      <c r="M40" s="143"/>
      <c r="N40" s="89" t="s">
        <v>2</v>
      </c>
      <c r="O40" s="93"/>
      <c r="P40" s="90">
        <v>17</v>
      </c>
      <c r="Q40" s="143"/>
      <c r="R40" s="89" t="s">
        <v>56</v>
      </c>
      <c r="S40" s="88">
        <v>18</v>
      </c>
      <c r="T40" s="12"/>
    </row>
    <row r="41" spans="1:20" ht="13.5">
      <c r="A41" s="138" t="s">
        <v>3</v>
      </c>
      <c r="B41" s="95">
        <v>8</v>
      </c>
      <c r="C41" s="136">
        <v>8</v>
      </c>
      <c r="D41" s="139"/>
      <c r="E41" s="89" t="s">
        <v>35</v>
      </c>
      <c r="F41" s="88">
        <v>20</v>
      </c>
      <c r="G41" s="139"/>
      <c r="H41" s="89" t="s">
        <v>64</v>
      </c>
      <c r="I41" s="180">
        <v>20</v>
      </c>
      <c r="J41" s="57"/>
      <c r="K41" s="89" t="s">
        <v>111</v>
      </c>
      <c r="L41" s="90">
        <v>6</v>
      </c>
      <c r="M41" s="143"/>
      <c r="N41" s="94" t="s">
        <v>90</v>
      </c>
      <c r="O41" s="94"/>
      <c r="P41" s="90">
        <v>14.5</v>
      </c>
      <c r="Q41" s="143"/>
      <c r="R41" s="89" t="s">
        <v>86</v>
      </c>
      <c r="S41" s="91">
        <v>17</v>
      </c>
      <c r="T41" s="4"/>
    </row>
    <row r="42" spans="1:20" ht="13.5">
      <c r="A42" s="89" t="s">
        <v>105</v>
      </c>
      <c r="B42" s="89">
        <v>7</v>
      </c>
      <c r="C42" s="88">
        <v>7</v>
      </c>
      <c r="D42" s="139"/>
      <c r="E42" s="89" t="s">
        <v>2</v>
      </c>
      <c r="F42" s="88">
        <v>19</v>
      </c>
      <c r="G42" s="139"/>
      <c r="H42" s="89" t="s">
        <v>24</v>
      </c>
      <c r="I42" s="90">
        <v>18</v>
      </c>
      <c r="J42" s="57"/>
      <c r="K42" s="89" t="s">
        <v>62</v>
      </c>
      <c r="L42" s="92">
        <v>5</v>
      </c>
      <c r="M42" s="143"/>
      <c r="N42" s="138" t="s">
        <v>111</v>
      </c>
      <c r="O42" s="137"/>
      <c r="P42" s="136">
        <v>13.5</v>
      </c>
      <c r="Q42" s="143"/>
      <c r="R42" s="89" t="s">
        <v>66</v>
      </c>
      <c r="S42" s="91">
        <v>16</v>
      </c>
      <c r="T42" s="4"/>
    </row>
    <row r="43" spans="1:20" ht="14.25">
      <c r="A43" s="89" t="s">
        <v>56</v>
      </c>
      <c r="B43" s="89">
        <v>6</v>
      </c>
      <c r="C43" s="88">
        <v>6</v>
      </c>
      <c r="D43" s="51"/>
      <c r="E43" s="215" t="s">
        <v>56</v>
      </c>
      <c r="F43" s="91">
        <v>18</v>
      </c>
      <c r="G43" s="139"/>
      <c r="H43" s="210" t="s">
        <v>61</v>
      </c>
      <c r="I43" s="131">
        <v>17</v>
      </c>
      <c r="J43" s="57"/>
      <c r="K43" s="89" t="s">
        <v>64</v>
      </c>
      <c r="L43" s="92">
        <v>4</v>
      </c>
      <c r="M43" s="143"/>
      <c r="N43" s="89" t="s">
        <v>48</v>
      </c>
      <c r="O43" s="94"/>
      <c r="P43" s="90">
        <v>13</v>
      </c>
      <c r="Q43" s="143"/>
      <c r="R43" s="89" t="s">
        <v>59</v>
      </c>
      <c r="S43" s="90">
        <v>15</v>
      </c>
      <c r="T43" s="4"/>
    </row>
    <row r="44" spans="1:20" ht="13.5">
      <c r="A44" s="89" t="s">
        <v>57</v>
      </c>
      <c r="B44" s="128">
        <v>5</v>
      </c>
      <c r="C44" s="88">
        <v>5</v>
      </c>
      <c r="D44" s="139"/>
      <c r="E44" s="89" t="s">
        <v>100</v>
      </c>
      <c r="F44" s="88">
        <v>17</v>
      </c>
      <c r="G44" s="139"/>
      <c r="H44" s="89" t="s">
        <v>105</v>
      </c>
      <c r="I44" s="90">
        <v>16</v>
      </c>
      <c r="J44" s="57"/>
      <c r="K44" s="89" t="s">
        <v>0</v>
      </c>
      <c r="L44" s="90">
        <v>3</v>
      </c>
      <c r="M44" s="143"/>
      <c r="N44" s="89" t="s">
        <v>64</v>
      </c>
      <c r="O44" s="87"/>
      <c r="P44" s="90">
        <v>11</v>
      </c>
      <c r="Q44" s="143"/>
      <c r="R44" s="89" t="s">
        <v>2</v>
      </c>
      <c r="S44" s="88">
        <v>13.5</v>
      </c>
      <c r="T44" s="4"/>
    </row>
    <row r="45" spans="1:19" ht="13.5">
      <c r="A45" s="89" t="s">
        <v>59</v>
      </c>
      <c r="B45" s="87">
        <v>4</v>
      </c>
      <c r="C45" s="88">
        <v>4</v>
      </c>
      <c r="D45" s="139"/>
      <c r="E45" s="89" t="s">
        <v>89</v>
      </c>
      <c r="F45" s="88">
        <v>16</v>
      </c>
      <c r="G45" s="139"/>
      <c r="H45" s="89" t="s">
        <v>89</v>
      </c>
      <c r="I45" s="90">
        <v>14</v>
      </c>
      <c r="J45" s="57"/>
      <c r="K45" s="89" t="s">
        <v>39</v>
      </c>
      <c r="L45" s="91">
        <v>1</v>
      </c>
      <c r="M45" s="143"/>
      <c r="N45" s="89" t="s">
        <v>100</v>
      </c>
      <c r="O45" s="93"/>
      <c r="P45" s="90">
        <v>10</v>
      </c>
      <c r="Q45" s="143"/>
      <c r="R45" s="89" t="s">
        <v>35</v>
      </c>
      <c r="S45" s="91">
        <v>13.5</v>
      </c>
    </row>
    <row r="46" spans="1:19" ht="13.5">
      <c r="A46" s="89" t="s">
        <v>100</v>
      </c>
      <c r="B46" s="87">
        <v>2</v>
      </c>
      <c r="C46" s="88">
        <v>2</v>
      </c>
      <c r="D46" s="54"/>
      <c r="E46" s="89" t="s">
        <v>61</v>
      </c>
      <c r="F46" s="91">
        <v>15</v>
      </c>
      <c r="G46" s="140"/>
      <c r="H46" s="89" t="s">
        <v>111</v>
      </c>
      <c r="I46" s="88">
        <v>14</v>
      </c>
      <c r="J46" s="57"/>
      <c r="K46" s="89" t="s">
        <v>44</v>
      </c>
      <c r="L46" s="88">
        <v>0</v>
      </c>
      <c r="M46" s="143"/>
      <c r="N46" s="89" t="s">
        <v>56</v>
      </c>
      <c r="O46" s="93"/>
      <c r="P46" s="90">
        <v>9</v>
      </c>
      <c r="Q46" s="143"/>
      <c r="R46" s="89" t="s">
        <v>89</v>
      </c>
      <c r="S46" s="88">
        <v>12</v>
      </c>
    </row>
    <row r="47" spans="1:20" ht="13.5">
      <c r="A47" s="89" t="s">
        <v>90</v>
      </c>
      <c r="B47" s="89">
        <v>2</v>
      </c>
      <c r="C47" s="90">
        <v>2</v>
      </c>
      <c r="D47" s="140"/>
      <c r="E47" s="89" t="s">
        <v>105</v>
      </c>
      <c r="F47" s="88">
        <v>14</v>
      </c>
      <c r="G47" s="140"/>
      <c r="H47" s="89" t="s">
        <v>63</v>
      </c>
      <c r="I47" s="88">
        <v>13</v>
      </c>
      <c r="J47" s="57"/>
      <c r="K47" s="89" t="s">
        <v>61</v>
      </c>
      <c r="L47" s="88">
        <v>0</v>
      </c>
      <c r="M47" s="143"/>
      <c r="N47" s="89" t="s">
        <v>24</v>
      </c>
      <c r="O47" s="89"/>
      <c r="P47" s="88">
        <v>9</v>
      </c>
      <c r="Q47" s="143"/>
      <c r="R47" s="216" t="s">
        <v>24</v>
      </c>
      <c r="S47" s="131">
        <v>11</v>
      </c>
      <c r="T47" s="4"/>
    </row>
    <row r="48" spans="1:20" ht="13.5">
      <c r="A48" s="89" t="s">
        <v>66</v>
      </c>
      <c r="B48" s="89">
        <v>2</v>
      </c>
      <c r="C48" s="88">
        <v>2</v>
      </c>
      <c r="D48" s="140"/>
      <c r="E48" s="89" t="s">
        <v>39</v>
      </c>
      <c r="F48" s="88">
        <v>13</v>
      </c>
      <c r="G48" s="140"/>
      <c r="H48" s="138" t="s">
        <v>91</v>
      </c>
      <c r="I48" s="181">
        <v>12</v>
      </c>
      <c r="J48" s="57"/>
      <c r="K48" s="89" t="s">
        <v>48</v>
      </c>
      <c r="L48" s="88">
        <v>0</v>
      </c>
      <c r="M48" s="143"/>
      <c r="N48" s="210" t="s">
        <v>57</v>
      </c>
      <c r="O48" s="89"/>
      <c r="P48" s="90">
        <v>7</v>
      </c>
      <c r="Q48" s="143"/>
      <c r="R48" s="89" t="s">
        <v>116</v>
      </c>
      <c r="S48" s="91">
        <v>10</v>
      </c>
      <c r="T48" s="4"/>
    </row>
    <row r="49" spans="1:20" ht="13.5">
      <c r="A49" s="89" t="s">
        <v>44</v>
      </c>
      <c r="B49" s="87">
        <v>0</v>
      </c>
      <c r="C49" s="88">
        <v>0</v>
      </c>
      <c r="D49" s="140"/>
      <c r="E49" s="89" t="s">
        <v>59</v>
      </c>
      <c r="F49" s="88">
        <v>12</v>
      </c>
      <c r="G49" s="140"/>
      <c r="H49" s="89" t="s">
        <v>0</v>
      </c>
      <c r="I49" s="90">
        <v>11</v>
      </c>
      <c r="J49" s="57"/>
      <c r="K49" s="89" t="s">
        <v>59</v>
      </c>
      <c r="L49" s="88">
        <v>0</v>
      </c>
      <c r="M49" s="143"/>
      <c r="N49" s="89" t="s">
        <v>1</v>
      </c>
      <c r="O49" s="373"/>
      <c r="P49" s="88">
        <v>6</v>
      </c>
      <c r="Q49" s="143"/>
      <c r="R49" s="89" t="s">
        <v>3</v>
      </c>
      <c r="S49" s="91">
        <v>9</v>
      </c>
      <c r="T49" s="4"/>
    </row>
    <row r="50" spans="1:20" ht="13.5">
      <c r="A50" s="138" t="s">
        <v>48</v>
      </c>
      <c r="B50" s="138">
        <v>0</v>
      </c>
      <c r="C50" s="136">
        <v>0</v>
      </c>
      <c r="D50" s="139"/>
      <c r="E50" s="89" t="s">
        <v>60</v>
      </c>
      <c r="F50" s="91">
        <v>11</v>
      </c>
      <c r="G50" s="139"/>
      <c r="H50" s="89" t="s">
        <v>87</v>
      </c>
      <c r="I50" s="180">
        <v>10</v>
      </c>
      <c r="J50" s="57"/>
      <c r="K50" s="89" t="s">
        <v>24</v>
      </c>
      <c r="L50" s="88">
        <v>0</v>
      </c>
      <c r="M50" s="143"/>
      <c r="N50" s="89" t="s">
        <v>0</v>
      </c>
      <c r="O50" s="89"/>
      <c r="P50" s="88">
        <v>4.5</v>
      </c>
      <c r="Q50" s="143"/>
      <c r="R50" s="89" t="s">
        <v>90</v>
      </c>
      <c r="S50" s="88">
        <v>8</v>
      </c>
      <c r="T50" s="4"/>
    </row>
    <row r="51" spans="1:20" ht="14.25">
      <c r="A51" s="211" t="s">
        <v>39</v>
      </c>
      <c r="B51" s="87">
        <v>0</v>
      </c>
      <c r="C51" s="88">
        <v>0</v>
      </c>
      <c r="D51" s="141"/>
      <c r="E51" s="89" t="s">
        <v>0</v>
      </c>
      <c r="F51" s="91">
        <v>10</v>
      </c>
      <c r="G51" s="141"/>
      <c r="H51" s="89" t="s">
        <v>1</v>
      </c>
      <c r="I51" s="90">
        <v>9</v>
      </c>
      <c r="J51" s="57"/>
      <c r="K51" s="89" t="s">
        <v>63</v>
      </c>
      <c r="L51" s="88">
        <v>0</v>
      </c>
      <c r="M51" s="143"/>
      <c r="N51" s="89" t="s">
        <v>35</v>
      </c>
      <c r="O51" s="89"/>
      <c r="P51" s="90">
        <v>4.5</v>
      </c>
      <c r="Q51" s="143"/>
      <c r="R51" s="215" t="s">
        <v>64</v>
      </c>
      <c r="S51" s="88">
        <v>7</v>
      </c>
      <c r="T51" s="4"/>
    </row>
    <row r="52" spans="1:20" ht="13.5">
      <c r="A52" s="89" t="s">
        <v>63</v>
      </c>
      <c r="B52" s="87">
        <v>0</v>
      </c>
      <c r="C52" s="88">
        <v>0</v>
      </c>
      <c r="D52" s="141"/>
      <c r="E52" s="89" t="s">
        <v>63</v>
      </c>
      <c r="F52" s="88">
        <v>9</v>
      </c>
      <c r="G52" s="143"/>
      <c r="H52" s="94" t="s">
        <v>3</v>
      </c>
      <c r="I52" s="182">
        <v>8</v>
      </c>
      <c r="J52" s="57"/>
      <c r="K52" s="89" t="s">
        <v>65</v>
      </c>
      <c r="L52" s="88">
        <v>0</v>
      </c>
      <c r="M52" s="143"/>
      <c r="N52" s="89" t="s">
        <v>66</v>
      </c>
      <c r="O52" s="89"/>
      <c r="P52" s="90">
        <v>3</v>
      </c>
      <c r="Q52" s="143"/>
      <c r="R52" s="89" t="s">
        <v>61</v>
      </c>
      <c r="S52" s="91">
        <v>3.5</v>
      </c>
      <c r="T52" s="4"/>
    </row>
    <row r="53" spans="1:20" ht="13.5">
      <c r="A53" s="89" t="s">
        <v>62</v>
      </c>
      <c r="B53" s="89">
        <v>0</v>
      </c>
      <c r="C53" s="88">
        <v>0</v>
      </c>
      <c r="D53" s="141"/>
      <c r="E53" s="89" t="s">
        <v>62</v>
      </c>
      <c r="F53" s="88">
        <v>8</v>
      </c>
      <c r="G53" s="143"/>
      <c r="H53" s="89" t="s">
        <v>57</v>
      </c>
      <c r="I53" s="90">
        <v>7</v>
      </c>
      <c r="J53" s="57"/>
      <c r="K53" s="89" t="s">
        <v>89</v>
      </c>
      <c r="L53" s="88">
        <v>0</v>
      </c>
      <c r="M53" s="143"/>
      <c r="N53" s="211" t="s">
        <v>59</v>
      </c>
      <c r="O53" s="89"/>
      <c r="P53" s="90">
        <v>1.5</v>
      </c>
      <c r="Q53" s="143"/>
      <c r="R53" s="89" t="s">
        <v>100</v>
      </c>
      <c r="S53" s="88">
        <v>3.5</v>
      </c>
      <c r="T53" s="4"/>
    </row>
    <row r="54" spans="1:19" ht="13.5">
      <c r="A54" s="89" t="s">
        <v>65</v>
      </c>
      <c r="B54" s="87">
        <v>0</v>
      </c>
      <c r="C54" s="88">
        <v>0</v>
      </c>
      <c r="D54" s="142"/>
      <c r="E54" s="89" t="s">
        <v>66</v>
      </c>
      <c r="F54" s="88">
        <v>7</v>
      </c>
      <c r="G54" s="143"/>
      <c r="H54" s="89" t="s">
        <v>44</v>
      </c>
      <c r="I54" s="90">
        <v>6</v>
      </c>
      <c r="J54" s="57"/>
      <c r="K54" s="89" t="s">
        <v>90</v>
      </c>
      <c r="L54" s="88">
        <v>0</v>
      </c>
      <c r="M54" s="143"/>
      <c r="N54" s="89" t="s">
        <v>89</v>
      </c>
      <c r="O54" s="89"/>
      <c r="P54" s="88">
        <v>1.5</v>
      </c>
      <c r="Q54" s="143"/>
      <c r="R54" s="89" t="s">
        <v>62</v>
      </c>
      <c r="S54" s="88">
        <v>3.5</v>
      </c>
    </row>
    <row r="55" spans="1:19" ht="13.5">
      <c r="A55" s="89" t="s">
        <v>1</v>
      </c>
      <c r="B55" s="89">
        <v>0</v>
      </c>
      <c r="C55" s="88">
        <v>0</v>
      </c>
      <c r="D55" s="142"/>
      <c r="E55" s="89" t="s">
        <v>48</v>
      </c>
      <c r="F55" s="88">
        <v>6</v>
      </c>
      <c r="G55" s="143"/>
      <c r="H55" s="89" t="s">
        <v>90</v>
      </c>
      <c r="I55" s="90">
        <v>4</v>
      </c>
      <c r="J55" s="57"/>
      <c r="K55" s="89" t="s">
        <v>1</v>
      </c>
      <c r="L55" s="88">
        <v>0</v>
      </c>
      <c r="M55" s="143"/>
      <c r="N55" s="89" t="s">
        <v>60</v>
      </c>
      <c r="O55" s="94"/>
      <c r="P55" s="90">
        <v>0</v>
      </c>
      <c r="Q55" s="143"/>
      <c r="R55" s="89" t="s">
        <v>57</v>
      </c>
      <c r="S55" s="88">
        <v>3.5</v>
      </c>
    </row>
    <row r="56" spans="1:19" ht="13.5">
      <c r="A56" s="89" t="s">
        <v>88</v>
      </c>
      <c r="B56" s="89">
        <v>0</v>
      </c>
      <c r="C56" s="88">
        <v>0</v>
      </c>
      <c r="D56" s="142"/>
      <c r="E56" s="89" t="s">
        <v>64</v>
      </c>
      <c r="F56" s="88">
        <v>5</v>
      </c>
      <c r="G56" s="143"/>
      <c r="H56" s="89" t="s">
        <v>88</v>
      </c>
      <c r="I56" s="91">
        <v>4</v>
      </c>
      <c r="J56" s="57"/>
      <c r="K56" s="89" t="s">
        <v>105</v>
      </c>
      <c r="L56" s="88">
        <v>0</v>
      </c>
      <c r="M56" s="143"/>
      <c r="N56" s="89" t="s">
        <v>44</v>
      </c>
      <c r="O56" s="93"/>
      <c r="P56" s="90">
        <v>0</v>
      </c>
      <c r="Q56" s="143"/>
      <c r="R56" s="89" t="s">
        <v>88</v>
      </c>
      <c r="S56" s="88">
        <v>3.5</v>
      </c>
    </row>
    <row r="57" spans="1:19" ht="13.5">
      <c r="A57" s="138" t="s">
        <v>98</v>
      </c>
      <c r="B57" s="137">
        <v>0</v>
      </c>
      <c r="C57" s="136">
        <v>0</v>
      </c>
      <c r="D57" s="143"/>
      <c r="E57" s="89" t="s">
        <v>90</v>
      </c>
      <c r="F57" s="88">
        <v>4</v>
      </c>
      <c r="G57" s="143"/>
      <c r="H57" s="89" t="s">
        <v>62</v>
      </c>
      <c r="I57" s="92">
        <v>2</v>
      </c>
      <c r="J57" s="57"/>
      <c r="K57" s="89" t="s">
        <v>88</v>
      </c>
      <c r="L57" s="88">
        <v>0</v>
      </c>
      <c r="M57" s="143"/>
      <c r="N57" s="89" t="s">
        <v>39</v>
      </c>
      <c r="O57" s="89"/>
      <c r="P57" s="88">
        <v>0</v>
      </c>
      <c r="Q57" s="143"/>
      <c r="R57" s="89" t="s">
        <v>91</v>
      </c>
      <c r="S57" s="90">
        <v>3.5</v>
      </c>
    </row>
    <row r="58" spans="1:19" ht="13.5">
      <c r="A58" s="89" t="s">
        <v>86</v>
      </c>
      <c r="B58" s="87">
        <v>0</v>
      </c>
      <c r="C58" s="88">
        <v>0</v>
      </c>
      <c r="D58" s="143"/>
      <c r="E58" s="89" t="s">
        <v>91</v>
      </c>
      <c r="F58" s="90">
        <v>3</v>
      </c>
      <c r="G58" s="143"/>
      <c r="H58" s="89" t="s">
        <v>100</v>
      </c>
      <c r="I58" s="90">
        <v>1</v>
      </c>
      <c r="J58" s="57"/>
      <c r="K58" s="89" t="s">
        <v>98</v>
      </c>
      <c r="L58" s="88">
        <v>0</v>
      </c>
      <c r="M58" s="143"/>
      <c r="N58" s="89" t="s">
        <v>63</v>
      </c>
      <c r="O58" s="94"/>
      <c r="P58" s="90">
        <v>0</v>
      </c>
      <c r="Q58" s="143"/>
      <c r="R58" s="89" t="s">
        <v>44</v>
      </c>
      <c r="S58" s="90">
        <v>0</v>
      </c>
    </row>
    <row r="59" spans="1:19" ht="13.5">
      <c r="A59" s="89" t="s">
        <v>87</v>
      </c>
      <c r="B59" s="89">
        <v>0</v>
      </c>
      <c r="C59" s="88">
        <v>0</v>
      </c>
      <c r="D59" s="143"/>
      <c r="E59" s="89" t="s">
        <v>98</v>
      </c>
      <c r="F59" s="88">
        <v>1.5</v>
      </c>
      <c r="G59" s="143"/>
      <c r="H59" s="89" t="s">
        <v>60</v>
      </c>
      <c r="I59" s="90">
        <v>0</v>
      </c>
      <c r="J59" s="57"/>
      <c r="K59" s="138" t="s">
        <v>2</v>
      </c>
      <c r="L59" s="88">
        <v>0</v>
      </c>
      <c r="M59" s="143"/>
      <c r="N59" s="138" t="s">
        <v>65</v>
      </c>
      <c r="O59" s="144"/>
      <c r="P59" s="136">
        <v>0</v>
      </c>
      <c r="Q59" s="143"/>
      <c r="R59" s="138" t="s">
        <v>48</v>
      </c>
      <c r="S59" s="90">
        <v>0</v>
      </c>
    </row>
    <row r="60" spans="1:19" ht="13.5">
      <c r="A60" s="89" t="s">
        <v>35</v>
      </c>
      <c r="B60" s="89">
        <v>0</v>
      </c>
      <c r="C60" s="88">
        <v>0</v>
      </c>
      <c r="D60" s="143"/>
      <c r="E60" s="89" t="s">
        <v>88</v>
      </c>
      <c r="F60" s="88">
        <v>1.5</v>
      </c>
      <c r="G60" s="143"/>
      <c r="H60" s="211" t="s">
        <v>39</v>
      </c>
      <c r="I60" s="90">
        <v>0</v>
      </c>
      <c r="J60" s="57"/>
      <c r="K60" s="138" t="s">
        <v>66</v>
      </c>
      <c r="L60" s="88">
        <v>0</v>
      </c>
      <c r="M60" s="143"/>
      <c r="N60" s="89" t="s">
        <v>88</v>
      </c>
      <c r="O60" s="93"/>
      <c r="P60" s="90">
        <v>0</v>
      </c>
      <c r="Q60" s="143"/>
      <c r="R60" s="138" t="s">
        <v>39</v>
      </c>
      <c r="S60" s="90">
        <v>0</v>
      </c>
    </row>
    <row r="61" spans="1:19" ht="13.5">
      <c r="A61" s="89" t="s">
        <v>91</v>
      </c>
      <c r="B61" s="87">
        <v>0</v>
      </c>
      <c r="C61" s="88">
        <v>0</v>
      </c>
      <c r="D61" s="143"/>
      <c r="E61" s="138" t="s">
        <v>44</v>
      </c>
      <c r="F61" s="136">
        <v>0</v>
      </c>
      <c r="G61" s="143"/>
      <c r="H61" s="89" t="s">
        <v>65</v>
      </c>
      <c r="I61" s="90">
        <v>0</v>
      </c>
      <c r="J61" s="57"/>
      <c r="K61" s="138" t="s">
        <v>86</v>
      </c>
      <c r="L61" s="88">
        <v>0</v>
      </c>
      <c r="M61" s="143"/>
      <c r="N61" s="89" t="s">
        <v>98</v>
      </c>
      <c r="O61" s="93"/>
      <c r="P61" s="90">
        <v>0</v>
      </c>
      <c r="Q61" s="143"/>
      <c r="R61" s="138" t="s">
        <v>63</v>
      </c>
      <c r="S61" s="90">
        <v>0</v>
      </c>
    </row>
    <row r="62" spans="1:19" ht="13.5">
      <c r="A62" s="89" t="s">
        <v>64</v>
      </c>
      <c r="B62" s="87">
        <v>0</v>
      </c>
      <c r="C62" s="88">
        <v>0</v>
      </c>
      <c r="D62" s="143"/>
      <c r="E62" s="138" t="s">
        <v>65</v>
      </c>
      <c r="F62" s="136">
        <v>0</v>
      </c>
      <c r="G62" s="143"/>
      <c r="H62" s="89" t="s">
        <v>98</v>
      </c>
      <c r="I62" s="90">
        <v>0</v>
      </c>
      <c r="J62" s="57"/>
      <c r="K62" s="138" t="s">
        <v>87</v>
      </c>
      <c r="L62" s="88">
        <v>0</v>
      </c>
      <c r="M62" s="143"/>
      <c r="N62" s="89" t="s">
        <v>87</v>
      </c>
      <c r="O62" s="89"/>
      <c r="P62" s="88">
        <v>0</v>
      </c>
      <c r="Q62" s="142"/>
      <c r="R62" s="138" t="s">
        <v>65</v>
      </c>
      <c r="S62" s="90">
        <v>0</v>
      </c>
    </row>
    <row r="63" spans="1:19" ht="14.25" customHeight="1">
      <c r="A63" s="99"/>
      <c r="B63" s="166"/>
      <c r="C63" s="167"/>
      <c r="D63" s="57"/>
      <c r="E63" s="94"/>
      <c r="F63" s="90"/>
      <c r="G63" s="145"/>
      <c r="H63" s="138" t="s">
        <v>66</v>
      </c>
      <c r="I63" s="136">
        <v>0</v>
      </c>
      <c r="J63" s="145"/>
      <c r="K63" s="94" t="s">
        <v>35</v>
      </c>
      <c r="L63" s="88">
        <v>0</v>
      </c>
      <c r="M63" s="145"/>
      <c r="N63" s="89" t="s">
        <v>91</v>
      </c>
      <c r="O63" s="371"/>
      <c r="P63" s="90">
        <v>0</v>
      </c>
      <c r="Q63" s="145"/>
      <c r="R63" s="89" t="s">
        <v>98</v>
      </c>
      <c r="S63" s="90">
        <v>0</v>
      </c>
    </row>
    <row r="64" spans="1:19" ht="14.25">
      <c r="A64" s="99"/>
      <c r="B64" s="166"/>
      <c r="C64" s="167"/>
      <c r="E64" s="94"/>
      <c r="F64" s="90"/>
      <c r="G64" s="60"/>
      <c r="H64" s="99"/>
      <c r="I64" s="182"/>
      <c r="K64" s="94"/>
      <c r="L64" s="182"/>
      <c r="N64" s="89"/>
      <c r="O64" s="87"/>
      <c r="P64" s="91"/>
      <c r="R64" s="375" t="s">
        <v>87</v>
      </c>
      <c r="S64" s="90">
        <v>0</v>
      </c>
    </row>
    <row r="65" spans="5:8" ht="13.5">
      <c r="E65" s="55"/>
      <c r="G65" s="60"/>
      <c r="H65" s="55" t="s">
        <v>114</v>
      </c>
    </row>
    <row r="66" ht="12.75">
      <c r="G66" s="60"/>
    </row>
    <row r="67" ht="12.75">
      <c r="G67" s="60"/>
    </row>
    <row r="68" ht="12.75">
      <c r="G68" s="60"/>
    </row>
    <row r="69" ht="12.75">
      <c r="G69" s="60"/>
    </row>
  </sheetData>
  <sheetProtection/>
  <printOptions/>
  <pageMargins left="0.5" right="0.5" top="0.75" bottom="0.5" header="0.25" footer="0.25"/>
  <pageSetup fitToHeight="1" fitToWidth="1" horizontalDpi="600" verticalDpi="600" orientation="landscape" scale="57" r:id="rId1"/>
  <headerFooter alignWithMargins="0">
    <oddHeader>&amp;C&amp;"Comic Sans MS,Bold Italic"&amp;14 2008 SPORTSMEN BASSMASTERS 
"INDIVIDUAL TOURNAMENT POINTS"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="75" zoomScaleNormal="75" zoomScalePageLayoutView="0" workbookViewId="0" topLeftCell="A1">
      <selection activeCell="I9" sqref="I9"/>
    </sheetView>
  </sheetViews>
  <sheetFormatPr defaultColWidth="9.140625" defaultRowHeight="12.75"/>
  <cols>
    <col min="1" max="1" width="20.421875" style="0" customWidth="1"/>
    <col min="2" max="4" width="14.7109375" style="0" customWidth="1"/>
    <col min="5" max="5" width="13.421875" style="0" customWidth="1"/>
    <col min="6" max="6" width="11.8515625" style="0" customWidth="1"/>
    <col min="7" max="7" width="18.28125" style="0" bestFit="1" customWidth="1"/>
    <col min="8" max="8" width="15.8515625" style="0" customWidth="1"/>
    <col min="9" max="9" width="10.57421875" style="0" bestFit="1" customWidth="1"/>
  </cols>
  <sheetData>
    <row r="1" spans="1:9" ht="120" customHeight="1" thickBot="1">
      <c r="A1" s="295" t="s">
        <v>22</v>
      </c>
      <c r="B1" s="296" t="s">
        <v>82</v>
      </c>
      <c r="C1" s="296" t="s">
        <v>110</v>
      </c>
      <c r="D1" s="296" t="s">
        <v>81</v>
      </c>
      <c r="E1" s="296" t="s">
        <v>77</v>
      </c>
      <c r="F1" s="296" t="s">
        <v>80</v>
      </c>
      <c r="G1" s="296" t="s">
        <v>83</v>
      </c>
      <c r="H1" s="296" t="s">
        <v>84</v>
      </c>
      <c r="I1" s="235" t="s">
        <v>85</v>
      </c>
    </row>
    <row r="2" spans="1:9" ht="19.5">
      <c r="A2" s="228" t="s">
        <v>56</v>
      </c>
      <c r="B2" s="299"/>
      <c r="C2" s="299"/>
      <c r="D2" s="299"/>
      <c r="E2" s="299"/>
      <c r="F2" s="299"/>
      <c r="G2" s="299"/>
      <c r="H2" s="299"/>
      <c r="I2" s="300">
        <f aca="true" t="shared" si="0" ref="I2:I31">SUM(B2:H2)</f>
        <v>0</v>
      </c>
    </row>
    <row r="3" spans="1:9" ht="19.5">
      <c r="A3" s="97" t="s">
        <v>0</v>
      </c>
      <c r="B3" s="159">
        <v>2</v>
      </c>
      <c r="C3" s="159">
        <v>2</v>
      </c>
      <c r="D3" s="159"/>
      <c r="E3" s="159"/>
      <c r="F3" s="159"/>
      <c r="G3" s="159"/>
      <c r="H3" s="159"/>
      <c r="I3" s="297">
        <f t="shared" si="0"/>
        <v>4</v>
      </c>
    </row>
    <row r="4" spans="1:9" ht="19.5">
      <c r="A4" s="97" t="s">
        <v>60</v>
      </c>
      <c r="B4" s="159">
        <v>2</v>
      </c>
      <c r="C4" s="159"/>
      <c r="D4" s="159"/>
      <c r="E4" s="159"/>
      <c r="F4" s="159"/>
      <c r="G4" s="159"/>
      <c r="H4" s="159"/>
      <c r="I4" s="297">
        <f t="shared" si="0"/>
        <v>2</v>
      </c>
    </row>
    <row r="5" spans="1:9" ht="19.5">
      <c r="A5" s="97" t="s">
        <v>44</v>
      </c>
      <c r="B5" s="159"/>
      <c r="C5" s="159"/>
      <c r="D5" s="159"/>
      <c r="E5" s="159"/>
      <c r="F5" s="159"/>
      <c r="G5" s="159"/>
      <c r="H5" s="159"/>
      <c r="I5" s="297">
        <f t="shared" si="0"/>
        <v>0</v>
      </c>
    </row>
    <row r="6" spans="1:9" ht="19.5">
      <c r="A6" s="97" t="s">
        <v>61</v>
      </c>
      <c r="B6" s="159"/>
      <c r="C6" s="159"/>
      <c r="D6" s="159"/>
      <c r="E6" s="159"/>
      <c r="F6" s="159"/>
      <c r="G6" s="159"/>
      <c r="H6" s="159"/>
      <c r="I6" s="297">
        <f t="shared" si="0"/>
        <v>0</v>
      </c>
    </row>
    <row r="7" spans="1:9" ht="19.5">
      <c r="A7" s="97" t="s">
        <v>48</v>
      </c>
      <c r="B7" s="159"/>
      <c r="C7" s="159"/>
      <c r="D7" s="159"/>
      <c r="E7" s="159"/>
      <c r="F7" s="159"/>
      <c r="G7" s="159"/>
      <c r="H7" s="159">
        <v>2</v>
      </c>
      <c r="I7" s="297">
        <f t="shared" si="0"/>
        <v>2</v>
      </c>
    </row>
    <row r="8" spans="1:9" ht="19.5">
      <c r="A8" s="97" t="s">
        <v>100</v>
      </c>
      <c r="B8" s="159">
        <v>2</v>
      </c>
      <c r="C8" s="159"/>
      <c r="D8" s="159"/>
      <c r="E8" s="159"/>
      <c r="F8" s="159"/>
      <c r="G8" s="159"/>
      <c r="H8" s="159">
        <v>2</v>
      </c>
      <c r="I8" s="297">
        <f t="shared" si="0"/>
        <v>4</v>
      </c>
    </row>
    <row r="9" spans="1:9" ht="19.5">
      <c r="A9" s="97" t="s">
        <v>116</v>
      </c>
      <c r="B9" s="159"/>
      <c r="C9" s="159"/>
      <c r="D9" s="159"/>
      <c r="E9" s="159"/>
      <c r="F9" s="159"/>
      <c r="G9" s="159"/>
      <c r="H9" s="159"/>
      <c r="I9" s="297">
        <f t="shared" si="0"/>
        <v>0</v>
      </c>
    </row>
    <row r="10" spans="1:9" ht="19.5">
      <c r="A10" s="97" t="s">
        <v>59</v>
      </c>
      <c r="B10" s="159"/>
      <c r="C10" s="159"/>
      <c r="D10" s="159"/>
      <c r="E10" s="159"/>
      <c r="F10" s="159"/>
      <c r="G10" s="159"/>
      <c r="H10" s="159"/>
      <c r="I10" s="297">
        <f t="shared" si="0"/>
        <v>0</v>
      </c>
    </row>
    <row r="11" spans="1:9" ht="19.5">
      <c r="A11" s="97" t="s">
        <v>39</v>
      </c>
      <c r="B11" s="159"/>
      <c r="C11" s="159"/>
      <c r="D11" s="159"/>
      <c r="E11" s="159"/>
      <c r="F11" s="159"/>
      <c r="G11" s="159"/>
      <c r="H11" s="159">
        <v>2</v>
      </c>
      <c r="I11" s="297">
        <f t="shared" si="0"/>
        <v>2</v>
      </c>
    </row>
    <row r="12" spans="1:9" ht="19.5">
      <c r="A12" s="97" t="s">
        <v>24</v>
      </c>
      <c r="B12" s="159"/>
      <c r="C12" s="159"/>
      <c r="D12" s="159"/>
      <c r="E12" s="159"/>
      <c r="F12" s="159"/>
      <c r="G12" s="159"/>
      <c r="H12" s="159"/>
      <c r="I12" s="297">
        <f t="shared" si="0"/>
        <v>0</v>
      </c>
    </row>
    <row r="13" spans="1:9" ht="19.5">
      <c r="A13" s="97" t="s">
        <v>63</v>
      </c>
      <c r="B13" s="159">
        <v>1</v>
      </c>
      <c r="C13" s="159"/>
      <c r="D13" s="159"/>
      <c r="E13" s="159"/>
      <c r="F13" s="159"/>
      <c r="G13" s="159"/>
      <c r="H13" s="159"/>
      <c r="I13" s="297">
        <f t="shared" si="0"/>
        <v>1</v>
      </c>
    </row>
    <row r="14" spans="1:9" ht="19.5">
      <c r="A14" s="97" t="s">
        <v>62</v>
      </c>
      <c r="B14" s="159"/>
      <c r="C14" s="159"/>
      <c r="D14" s="159"/>
      <c r="E14" s="159"/>
      <c r="F14" s="159"/>
      <c r="G14" s="159"/>
      <c r="H14" s="159"/>
      <c r="I14" s="297">
        <f t="shared" si="0"/>
        <v>0</v>
      </c>
    </row>
    <row r="15" spans="1:9" ht="19.5">
      <c r="A15" s="97" t="s">
        <v>65</v>
      </c>
      <c r="B15" s="159"/>
      <c r="C15" s="159"/>
      <c r="D15" s="159"/>
      <c r="E15" s="159"/>
      <c r="F15" s="159"/>
      <c r="G15" s="159"/>
      <c r="H15" s="159">
        <v>2</v>
      </c>
      <c r="I15" s="297">
        <f t="shared" si="0"/>
        <v>2</v>
      </c>
    </row>
    <row r="16" spans="1:9" ht="19.5">
      <c r="A16" s="97" t="s">
        <v>57</v>
      </c>
      <c r="B16" s="159"/>
      <c r="C16" s="159">
        <v>2</v>
      </c>
      <c r="D16" s="159"/>
      <c r="E16" s="159"/>
      <c r="F16" s="159"/>
      <c r="G16" s="159"/>
      <c r="H16" s="159">
        <v>2</v>
      </c>
      <c r="I16" s="297">
        <f t="shared" si="0"/>
        <v>4</v>
      </c>
    </row>
    <row r="17" spans="1:9" ht="19.5">
      <c r="A17" s="97" t="s">
        <v>89</v>
      </c>
      <c r="B17" s="159"/>
      <c r="C17" s="159"/>
      <c r="D17" s="159"/>
      <c r="E17" s="159"/>
      <c r="F17" s="159"/>
      <c r="G17" s="159"/>
      <c r="H17" s="159"/>
      <c r="I17" s="297">
        <f t="shared" si="0"/>
        <v>0</v>
      </c>
    </row>
    <row r="18" spans="1:9" ht="19.5">
      <c r="A18" s="97" t="s">
        <v>90</v>
      </c>
      <c r="B18" s="159"/>
      <c r="C18" s="159"/>
      <c r="D18" s="159"/>
      <c r="E18" s="159"/>
      <c r="F18" s="159"/>
      <c r="G18" s="159"/>
      <c r="H18" s="159"/>
      <c r="I18" s="297">
        <f t="shared" si="0"/>
        <v>0</v>
      </c>
    </row>
    <row r="19" spans="1:9" ht="19.5">
      <c r="A19" s="97" t="s">
        <v>1</v>
      </c>
      <c r="B19" s="159"/>
      <c r="C19" s="159"/>
      <c r="D19" s="159"/>
      <c r="E19" s="159"/>
      <c r="F19" s="159"/>
      <c r="G19" s="159"/>
      <c r="H19" s="159"/>
      <c r="I19" s="297">
        <f t="shared" si="0"/>
        <v>0</v>
      </c>
    </row>
    <row r="20" spans="1:9" ht="19.5">
      <c r="A20" s="97" t="s">
        <v>105</v>
      </c>
      <c r="B20" s="159"/>
      <c r="C20" s="159"/>
      <c r="D20" s="159"/>
      <c r="E20" s="159"/>
      <c r="F20" s="159"/>
      <c r="G20" s="159"/>
      <c r="H20" s="159"/>
      <c r="I20" s="297">
        <f>SUM(B20:H20)</f>
        <v>0</v>
      </c>
    </row>
    <row r="21" spans="1:9" ht="19.5">
      <c r="A21" s="97" t="s">
        <v>88</v>
      </c>
      <c r="B21" s="159"/>
      <c r="C21" s="159">
        <v>2</v>
      </c>
      <c r="D21" s="159"/>
      <c r="E21" s="159"/>
      <c r="F21" s="159"/>
      <c r="G21" s="159"/>
      <c r="H21" s="159"/>
      <c r="I21" s="297">
        <f t="shared" si="0"/>
        <v>2</v>
      </c>
    </row>
    <row r="22" spans="1:9" ht="19.5">
      <c r="A22" s="97" t="s">
        <v>98</v>
      </c>
      <c r="B22" s="159">
        <v>2</v>
      </c>
      <c r="C22" s="159"/>
      <c r="D22" s="159"/>
      <c r="E22" s="159"/>
      <c r="F22" s="159"/>
      <c r="G22" s="159"/>
      <c r="H22" s="159"/>
      <c r="I22" s="297">
        <f t="shared" si="0"/>
        <v>2</v>
      </c>
    </row>
    <row r="23" spans="1:9" ht="19.5">
      <c r="A23" s="97" t="s">
        <v>111</v>
      </c>
      <c r="B23" s="159"/>
      <c r="C23" s="159"/>
      <c r="D23" s="159"/>
      <c r="E23" s="159"/>
      <c r="F23" s="159"/>
      <c r="G23" s="159"/>
      <c r="H23" s="159"/>
      <c r="I23" s="297">
        <f t="shared" si="0"/>
        <v>0</v>
      </c>
    </row>
    <row r="24" spans="1:9" ht="19.5">
      <c r="A24" s="97" t="s">
        <v>2</v>
      </c>
      <c r="B24" s="159">
        <v>2</v>
      </c>
      <c r="C24" s="159">
        <v>2</v>
      </c>
      <c r="D24" s="159"/>
      <c r="E24" s="159"/>
      <c r="F24" s="159"/>
      <c r="G24" s="159"/>
      <c r="H24" s="159">
        <v>2</v>
      </c>
      <c r="I24" s="297">
        <f t="shared" si="0"/>
        <v>6</v>
      </c>
    </row>
    <row r="25" spans="1:9" ht="19.5">
      <c r="A25" s="97" t="s">
        <v>66</v>
      </c>
      <c r="B25" s="159">
        <v>2</v>
      </c>
      <c r="C25" s="159">
        <v>2</v>
      </c>
      <c r="D25" s="159"/>
      <c r="E25" s="159"/>
      <c r="F25" s="159"/>
      <c r="G25" s="159"/>
      <c r="H25" s="159">
        <v>2</v>
      </c>
      <c r="I25" s="297">
        <f t="shared" si="0"/>
        <v>6</v>
      </c>
    </row>
    <row r="26" spans="1:9" ht="19.5">
      <c r="A26" s="97" t="s">
        <v>86</v>
      </c>
      <c r="B26" s="159"/>
      <c r="C26" s="159"/>
      <c r="D26" s="159"/>
      <c r="E26" s="159"/>
      <c r="F26" s="159"/>
      <c r="G26" s="159"/>
      <c r="H26" s="159"/>
      <c r="I26" s="297">
        <f t="shared" si="0"/>
        <v>0</v>
      </c>
    </row>
    <row r="27" spans="1:9" ht="19.5">
      <c r="A27" s="97" t="s">
        <v>87</v>
      </c>
      <c r="B27" s="159"/>
      <c r="C27" s="159"/>
      <c r="D27" s="159"/>
      <c r="E27" s="159"/>
      <c r="F27" s="159"/>
      <c r="G27" s="159"/>
      <c r="H27" s="159"/>
      <c r="I27" s="297">
        <f t="shared" si="0"/>
        <v>0</v>
      </c>
    </row>
    <row r="28" spans="1:9" ht="19.5">
      <c r="A28" s="97" t="s">
        <v>35</v>
      </c>
      <c r="B28" s="159">
        <v>2</v>
      </c>
      <c r="C28" s="159"/>
      <c r="D28" s="159"/>
      <c r="E28" s="159"/>
      <c r="F28" s="159"/>
      <c r="G28" s="159"/>
      <c r="H28" s="159"/>
      <c r="I28" s="297">
        <f t="shared" si="0"/>
        <v>2</v>
      </c>
    </row>
    <row r="29" spans="1:9" ht="19.5">
      <c r="A29" s="97" t="s">
        <v>91</v>
      </c>
      <c r="B29" s="159"/>
      <c r="C29" s="159"/>
      <c r="D29" s="159"/>
      <c r="E29" s="159"/>
      <c r="F29" s="159"/>
      <c r="G29" s="159"/>
      <c r="H29" s="159"/>
      <c r="I29" s="297">
        <f t="shared" si="0"/>
        <v>0</v>
      </c>
    </row>
    <row r="30" spans="1:9" ht="19.5">
      <c r="A30" s="97" t="s">
        <v>64</v>
      </c>
      <c r="B30" s="159"/>
      <c r="C30" s="159"/>
      <c r="D30" s="159"/>
      <c r="E30" s="159"/>
      <c r="F30" s="159"/>
      <c r="G30" s="159"/>
      <c r="H30" s="159"/>
      <c r="I30" s="297">
        <f t="shared" si="0"/>
        <v>0</v>
      </c>
    </row>
    <row r="31" spans="1:9" ht="19.5">
      <c r="A31" s="97" t="s">
        <v>3</v>
      </c>
      <c r="B31" s="159">
        <v>2</v>
      </c>
      <c r="C31" s="159"/>
      <c r="D31" s="159"/>
      <c r="E31" s="159"/>
      <c r="F31" s="159"/>
      <c r="G31" s="159"/>
      <c r="H31" s="159">
        <v>2</v>
      </c>
      <c r="I31" s="298">
        <f t="shared" si="0"/>
        <v>4</v>
      </c>
    </row>
    <row r="32" ht="19.5" customHeight="1"/>
    <row r="33" ht="19.5" customHeight="1"/>
    <row r="34" ht="19.5" customHeight="1"/>
  </sheetData>
  <sheetProtection/>
  <printOptions gridLines="1"/>
  <pageMargins left="0.5" right="0.5" top="0.75" bottom="0.5" header="0.25" footer="0.25"/>
  <pageSetup fitToHeight="1" fitToWidth="1" horizontalDpi="300" verticalDpi="300" orientation="landscape" scale="80" r:id="rId1"/>
  <headerFooter alignWithMargins="0">
    <oddHeader>&amp;C&amp;"Comic Sans MS,Bold"&amp;16 2008 SPORTSMEN BASSMASTERS
&amp;"Comic Sans MS,Italic""SPECIAL EVENTS POINTS"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Sportsmen Bassmasters 2007 </dc:title>
  <dc:subject>Total Points and Pounds for 2007</dc:subject>
  <dc:creator/>
  <cp:keywords/>
  <dc:description/>
  <cp:lastModifiedBy>mickey.goetting</cp:lastModifiedBy>
  <cp:lastPrinted>2008-02-09T20:21:57Z</cp:lastPrinted>
  <dcterms:created xsi:type="dcterms:W3CDTF">1997-02-17T09:38:27Z</dcterms:created>
  <dcterms:modified xsi:type="dcterms:W3CDTF">2008-11-19T22:42:16Z</dcterms:modified>
  <cp:category/>
  <cp:version/>
  <cp:contentType/>
  <cp:contentStatus/>
</cp:coreProperties>
</file>